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Statistika\"/>
    </mc:Choice>
  </mc:AlternateContent>
  <bookViews>
    <workbookView xWindow="0" yWindow="0" windowWidth="20490" windowHeight="7755" tabRatio="1000"/>
  </bookViews>
  <sheets>
    <sheet name="Perioda 1" sheetId="1" r:id="rId1"/>
    <sheet name="Statistika 1" sheetId="2" r:id="rId2"/>
    <sheet name="Perioda 2" sheetId="3" r:id="rId3"/>
    <sheet name="Statistika 2" sheetId="5" r:id="rId4"/>
    <sheet name="Perioda 3" sheetId="6" r:id="rId5"/>
    <sheet name="Statistika 3" sheetId="7" r:id="rId6"/>
    <sheet name="Nota Përfundimtare" sheetId="8" r:id="rId7"/>
    <sheet name="Statistika Përfundimtare" sheetId="10" r:id="rId8"/>
    <sheet name="Raporti" sheetId="11" r:id="rId9"/>
    <sheet name="Raporti administrativ" sheetId="12" r:id="rId10"/>
    <sheet name="Planifikimi i orëve" sheetId="13" r:id="rId11"/>
    <sheet name="Mungesat" sheetId="16" r:id="rId12"/>
    <sheet name="Shpjegime" sheetId="14" r:id="rId13"/>
  </sheets>
  <externalReferences>
    <externalReference r:id="rId14"/>
    <externalReference r:id="rId15"/>
  </externalReferences>
  <definedNames>
    <definedName name="OLE_LINK1" localSheetId="12">Shpjegime!$A$1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G2" i="6"/>
  <c r="C2" i="3"/>
  <c r="Z27" i="10" l="1"/>
  <c r="Z26" i="10"/>
  <c r="Z25" i="10"/>
  <c r="Y27" i="10"/>
  <c r="Y26" i="10"/>
  <c r="Y25" i="10"/>
  <c r="V27" i="10"/>
  <c r="V26" i="10"/>
  <c r="V25" i="10"/>
  <c r="S27" i="10"/>
  <c r="S26" i="10"/>
  <c r="S25" i="10"/>
  <c r="P27" i="10"/>
  <c r="P26" i="10"/>
  <c r="P25" i="10"/>
  <c r="M27" i="10"/>
  <c r="M26" i="10"/>
  <c r="M25" i="10"/>
  <c r="J27" i="10"/>
  <c r="J26" i="10"/>
  <c r="J25" i="10"/>
  <c r="G27" i="10"/>
  <c r="G26" i="10"/>
  <c r="G25" i="10"/>
  <c r="D27" i="10"/>
  <c r="D26" i="10"/>
  <c r="D25" i="10"/>
  <c r="X23" i="12" l="1"/>
  <c r="T23" i="12"/>
  <c r="S23" i="12"/>
  <c r="G20" i="12" l="1"/>
  <c r="X2" i="1" l="1"/>
  <c r="AB3" i="1"/>
  <c r="H53" i="12" s="1"/>
  <c r="AA3" i="1"/>
  <c r="C53" i="12" s="1"/>
  <c r="Z3" i="1"/>
  <c r="F53" i="12" s="1"/>
  <c r="Y3" i="1"/>
  <c r="B53" i="12" s="1"/>
  <c r="Z4" i="1" l="1"/>
  <c r="AB4" i="1"/>
  <c r="R5" i="8"/>
  <c r="C46" i="6" l="1"/>
  <c r="D7" i="3"/>
  <c r="D8" i="3"/>
  <c r="B46" i="3"/>
  <c r="C46" i="3"/>
  <c r="B5" i="16" l="1"/>
  <c r="C5" i="16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B29" i="16"/>
  <c r="C29" i="16"/>
  <c r="B30" i="16"/>
  <c r="C30" i="16"/>
  <c r="B31" i="16"/>
  <c r="C31" i="16"/>
  <c r="B32" i="16"/>
  <c r="C32" i="16"/>
  <c r="B33" i="16"/>
  <c r="C33" i="16"/>
  <c r="B34" i="16"/>
  <c r="C34" i="16"/>
  <c r="B35" i="16"/>
  <c r="C35" i="16"/>
  <c r="B36" i="16"/>
  <c r="C36" i="16"/>
  <c r="B37" i="16"/>
  <c r="C37" i="16"/>
  <c r="B38" i="16"/>
  <c r="C38" i="16"/>
  <c r="B39" i="16"/>
  <c r="C39" i="16"/>
  <c r="B40" i="16"/>
  <c r="C40" i="16"/>
  <c r="B41" i="16"/>
  <c r="C41" i="16"/>
  <c r="B42" i="16"/>
  <c r="C42" i="16"/>
  <c r="B43" i="16"/>
  <c r="C43" i="16"/>
  <c r="C4" i="16"/>
  <c r="B4" i="16"/>
  <c r="AA44" i="16" l="1"/>
  <c r="Z44" i="16"/>
  <c r="Y44" i="16"/>
  <c r="X44" i="16"/>
  <c r="W44" i="16"/>
  <c r="V44" i="16"/>
  <c r="S44" i="16"/>
  <c r="R44" i="16"/>
  <c r="Q44" i="16"/>
  <c r="P44" i="16"/>
  <c r="O44" i="16"/>
  <c r="N44" i="16"/>
  <c r="K44" i="16"/>
  <c r="J44" i="16"/>
  <c r="I44" i="16"/>
  <c r="H44" i="16"/>
  <c r="G44" i="16"/>
  <c r="F44" i="16"/>
  <c r="E44" i="16"/>
  <c r="D44" i="16"/>
  <c r="AC43" i="16"/>
  <c r="AB43" i="16"/>
  <c r="U43" i="16"/>
  <c r="AE43" i="16" s="1"/>
  <c r="T43" i="16"/>
  <c r="M43" i="16"/>
  <c r="L43" i="16"/>
  <c r="AD43" i="16" s="1"/>
  <c r="AC42" i="16"/>
  <c r="AB42" i="16"/>
  <c r="U42" i="16"/>
  <c r="T42" i="16"/>
  <c r="AD42" i="16" s="1"/>
  <c r="M42" i="16"/>
  <c r="AE42" i="16" s="1"/>
  <c r="L42" i="16"/>
  <c r="AC41" i="16"/>
  <c r="AB41" i="16"/>
  <c r="U41" i="16"/>
  <c r="AE41" i="16" s="1"/>
  <c r="T41" i="16"/>
  <c r="M41" i="16"/>
  <c r="L41" i="16"/>
  <c r="AD41" i="16" s="1"/>
  <c r="AC40" i="16"/>
  <c r="AB40" i="16"/>
  <c r="U40" i="16"/>
  <c r="T40" i="16"/>
  <c r="AD40" i="16" s="1"/>
  <c r="M40" i="16"/>
  <c r="AE40" i="16" s="1"/>
  <c r="L40" i="16"/>
  <c r="AC39" i="16"/>
  <c r="AB39" i="16"/>
  <c r="U39" i="16"/>
  <c r="AE39" i="16" s="1"/>
  <c r="T39" i="16"/>
  <c r="M39" i="16"/>
  <c r="L39" i="16"/>
  <c r="AD39" i="16" s="1"/>
  <c r="AC38" i="16"/>
  <c r="AB38" i="16"/>
  <c r="U38" i="16"/>
  <c r="T38" i="16"/>
  <c r="AD38" i="16" s="1"/>
  <c r="M38" i="16"/>
  <c r="AE38" i="16" s="1"/>
  <c r="L38" i="16"/>
  <c r="AC37" i="16"/>
  <c r="AB37" i="16"/>
  <c r="U37" i="16"/>
  <c r="AE37" i="16" s="1"/>
  <c r="T37" i="16"/>
  <c r="M37" i="16"/>
  <c r="L37" i="16"/>
  <c r="AD37" i="16" s="1"/>
  <c r="AC36" i="16"/>
  <c r="AB36" i="16"/>
  <c r="U36" i="16"/>
  <c r="T36" i="16"/>
  <c r="AD36" i="16" s="1"/>
  <c r="M36" i="16"/>
  <c r="AE36" i="16" s="1"/>
  <c r="L36" i="16"/>
  <c r="AC35" i="16"/>
  <c r="AB35" i="16"/>
  <c r="U35" i="16"/>
  <c r="AE35" i="16" s="1"/>
  <c r="T35" i="16"/>
  <c r="M35" i="16"/>
  <c r="L35" i="16"/>
  <c r="AD35" i="16" s="1"/>
  <c r="AC34" i="16"/>
  <c r="AB34" i="16"/>
  <c r="U34" i="16"/>
  <c r="T34" i="16"/>
  <c r="AD34" i="16" s="1"/>
  <c r="M34" i="16"/>
  <c r="AE34" i="16" s="1"/>
  <c r="L34" i="16"/>
  <c r="AC33" i="16"/>
  <c r="AB33" i="16"/>
  <c r="U33" i="16"/>
  <c r="AE33" i="16" s="1"/>
  <c r="T33" i="16"/>
  <c r="M33" i="16"/>
  <c r="L33" i="16"/>
  <c r="AD33" i="16" s="1"/>
  <c r="AC32" i="16"/>
  <c r="AB32" i="16"/>
  <c r="U32" i="16"/>
  <c r="T32" i="16"/>
  <c r="AD32" i="16" s="1"/>
  <c r="M32" i="16"/>
  <c r="AE32" i="16" s="1"/>
  <c r="L32" i="16"/>
  <c r="AC31" i="16"/>
  <c r="AB31" i="16"/>
  <c r="U31" i="16"/>
  <c r="AE31" i="16" s="1"/>
  <c r="T31" i="16"/>
  <c r="M31" i="16"/>
  <c r="L31" i="16"/>
  <c r="AD31" i="16" s="1"/>
  <c r="AC30" i="16"/>
  <c r="AB30" i="16"/>
  <c r="U30" i="16"/>
  <c r="T30" i="16"/>
  <c r="AD30" i="16" s="1"/>
  <c r="M30" i="16"/>
  <c r="AE30" i="16" s="1"/>
  <c r="L30" i="16"/>
  <c r="AC29" i="16"/>
  <c r="AB29" i="16"/>
  <c r="U29" i="16"/>
  <c r="AE29" i="16" s="1"/>
  <c r="T29" i="16"/>
  <c r="M29" i="16"/>
  <c r="L29" i="16"/>
  <c r="AD29" i="16" s="1"/>
  <c r="AC28" i="16"/>
  <c r="AB28" i="16"/>
  <c r="U28" i="16"/>
  <c r="T28" i="16"/>
  <c r="AD28" i="16" s="1"/>
  <c r="M28" i="16"/>
  <c r="AE28" i="16" s="1"/>
  <c r="L28" i="16"/>
  <c r="AC27" i="16"/>
  <c r="AB27" i="16"/>
  <c r="U27" i="16"/>
  <c r="AE27" i="16" s="1"/>
  <c r="T27" i="16"/>
  <c r="M27" i="16"/>
  <c r="L27" i="16"/>
  <c r="AD27" i="16" s="1"/>
  <c r="AC26" i="16"/>
  <c r="AB26" i="16"/>
  <c r="U26" i="16"/>
  <c r="T26" i="16"/>
  <c r="AD26" i="16" s="1"/>
  <c r="M26" i="16"/>
  <c r="AE26" i="16" s="1"/>
  <c r="L26" i="16"/>
  <c r="AC25" i="16"/>
  <c r="AB25" i="16"/>
  <c r="U25" i="16"/>
  <c r="AE25" i="16" s="1"/>
  <c r="T25" i="16"/>
  <c r="M25" i="16"/>
  <c r="L25" i="16"/>
  <c r="AD25" i="16" s="1"/>
  <c r="AC24" i="16"/>
  <c r="AB24" i="16"/>
  <c r="U24" i="16"/>
  <c r="T24" i="16"/>
  <c r="AD24" i="16" s="1"/>
  <c r="M24" i="16"/>
  <c r="AE24" i="16" s="1"/>
  <c r="L24" i="16"/>
  <c r="AC23" i="16"/>
  <c r="AB23" i="16"/>
  <c r="U23" i="16"/>
  <c r="AE23" i="16" s="1"/>
  <c r="T23" i="16"/>
  <c r="M23" i="16"/>
  <c r="L23" i="16"/>
  <c r="AD23" i="16" s="1"/>
  <c r="AC22" i="16"/>
  <c r="AB22" i="16"/>
  <c r="U22" i="16"/>
  <c r="T22" i="16"/>
  <c r="AD22" i="16" s="1"/>
  <c r="M22" i="16"/>
  <c r="AE22" i="16" s="1"/>
  <c r="L22" i="16"/>
  <c r="AC21" i="16"/>
  <c r="AB21" i="16"/>
  <c r="U21" i="16"/>
  <c r="AE21" i="16" s="1"/>
  <c r="T21" i="16"/>
  <c r="M21" i="16"/>
  <c r="L21" i="16"/>
  <c r="AD21" i="16" s="1"/>
  <c r="AC20" i="16"/>
  <c r="AB20" i="16"/>
  <c r="U20" i="16"/>
  <c r="T20" i="16"/>
  <c r="AD20" i="16" s="1"/>
  <c r="M20" i="16"/>
  <c r="AE20" i="16" s="1"/>
  <c r="L20" i="16"/>
  <c r="AC19" i="16"/>
  <c r="AB19" i="16"/>
  <c r="U19" i="16"/>
  <c r="AE19" i="16" s="1"/>
  <c r="T19" i="16"/>
  <c r="M19" i="16"/>
  <c r="L19" i="16"/>
  <c r="AD19" i="16" s="1"/>
  <c r="AC18" i="16"/>
  <c r="AB18" i="16"/>
  <c r="U18" i="16"/>
  <c r="T18" i="16"/>
  <c r="AD18" i="16" s="1"/>
  <c r="M18" i="16"/>
  <c r="AE18" i="16" s="1"/>
  <c r="L18" i="16"/>
  <c r="AC17" i="16"/>
  <c r="AB17" i="16"/>
  <c r="U17" i="16"/>
  <c r="AE17" i="16" s="1"/>
  <c r="T17" i="16"/>
  <c r="M17" i="16"/>
  <c r="L17" i="16"/>
  <c r="AD17" i="16" s="1"/>
  <c r="AC16" i="16"/>
  <c r="AB16" i="16"/>
  <c r="U16" i="16"/>
  <c r="T16" i="16"/>
  <c r="M16" i="16"/>
  <c r="L16" i="16"/>
  <c r="AC15" i="16"/>
  <c r="AB15" i="16"/>
  <c r="U15" i="16"/>
  <c r="AE15" i="16" s="1"/>
  <c r="T15" i="16"/>
  <c r="M15" i="16"/>
  <c r="L15" i="16"/>
  <c r="AC14" i="16"/>
  <c r="AB14" i="16"/>
  <c r="U14" i="16"/>
  <c r="T14" i="16"/>
  <c r="M14" i="16"/>
  <c r="L14" i="16"/>
  <c r="AC13" i="16"/>
  <c r="AB13" i="16"/>
  <c r="U13" i="16"/>
  <c r="AE13" i="16" s="1"/>
  <c r="T13" i="16"/>
  <c r="M13" i="16"/>
  <c r="L13" i="16"/>
  <c r="AC12" i="16"/>
  <c r="AB12" i="16"/>
  <c r="U12" i="16"/>
  <c r="T12" i="16"/>
  <c r="M12" i="16"/>
  <c r="L12" i="16"/>
  <c r="AC11" i="16"/>
  <c r="AB11" i="16"/>
  <c r="U11" i="16"/>
  <c r="AE11" i="16" s="1"/>
  <c r="T11" i="16"/>
  <c r="M11" i="16"/>
  <c r="L11" i="16"/>
  <c r="AC10" i="16"/>
  <c r="AB10" i="16"/>
  <c r="U10" i="16"/>
  <c r="T10" i="16"/>
  <c r="M10" i="16"/>
  <c r="AE10" i="16" s="1"/>
  <c r="L10" i="16"/>
  <c r="AC9" i="16"/>
  <c r="AB9" i="16"/>
  <c r="U9" i="16"/>
  <c r="AE9" i="16" s="1"/>
  <c r="T9" i="16"/>
  <c r="M9" i="16"/>
  <c r="L9" i="16"/>
  <c r="AC8" i="16"/>
  <c r="AB8" i="16"/>
  <c r="U8" i="16"/>
  <c r="T8" i="16"/>
  <c r="M8" i="16"/>
  <c r="AE8" i="16" s="1"/>
  <c r="L8" i="16"/>
  <c r="AC7" i="16"/>
  <c r="AB7" i="16"/>
  <c r="U7" i="16"/>
  <c r="AE7" i="16" s="1"/>
  <c r="T7" i="16"/>
  <c r="M7" i="16"/>
  <c r="L7" i="16"/>
  <c r="AC6" i="16"/>
  <c r="AB6" i="16"/>
  <c r="U6" i="16"/>
  <c r="T6" i="16"/>
  <c r="M6" i="16"/>
  <c r="AE6" i="16" s="1"/>
  <c r="L6" i="16"/>
  <c r="AC5" i="16"/>
  <c r="AB5" i="16"/>
  <c r="U5" i="16"/>
  <c r="AE5" i="16" s="1"/>
  <c r="T5" i="16"/>
  <c r="M5" i="16"/>
  <c r="L5" i="16"/>
  <c r="AC4" i="16"/>
  <c r="AC44" i="16" s="1"/>
  <c r="AB4" i="16"/>
  <c r="AB44" i="16" s="1"/>
  <c r="U4" i="16"/>
  <c r="T4" i="16"/>
  <c r="M4" i="16"/>
  <c r="L4" i="16"/>
  <c r="AE12" i="16" l="1"/>
  <c r="AE14" i="16"/>
  <c r="AE16" i="16"/>
  <c r="T44" i="16"/>
  <c r="AD5" i="16"/>
  <c r="AD7" i="16"/>
  <c r="AD9" i="16"/>
  <c r="AD11" i="16"/>
  <c r="AD13" i="16"/>
  <c r="AD15" i="16"/>
  <c r="U44" i="16"/>
  <c r="M44" i="16"/>
  <c r="L44" i="16"/>
  <c r="AD16" i="16"/>
  <c r="AD6" i="16"/>
  <c r="AD8" i="16"/>
  <c r="AD10" i="16"/>
  <c r="AD12" i="16"/>
  <c r="AD14" i="16"/>
  <c r="AD4" i="16"/>
  <c r="AE4" i="16"/>
  <c r="AE19" i="12"/>
  <c r="AD19" i="12"/>
  <c r="AC19" i="12"/>
  <c r="AB19" i="12"/>
  <c r="AA19" i="12"/>
  <c r="Z19" i="12"/>
  <c r="Y19" i="12"/>
  <c r="AE44" i="16" l="1"/>
  <c r="AD44" i="16"/>
  <c r="AD45" i="16" s="1"/>
  <c r="G4" i="3" l="1"/>
  <c r="G4" i="6"/>
  <c r="G4" i="8"/>
  <c r="G2" i="8"/>
  <c r="D17" i="3" l="1"/>
  <c r="D44" i="6"/>
  <c r="Z6" i="8" l="1"/>
  <c r="F9" i="12" l="1"/>
  <c r="C4" i="8" l="1"/>
  <c r="C3" i="8"/>
  <c r="AA2" i="12" l="1"/>
  <c r="L1" i="13" l="1"/>
  <c r="K1" i="13"/>
  <c r="N4" i="13" l="1"/>
  <c r="M4" i="13"/>
  <c r="C4" i="13"/>
  <c r="D22" i="13" l="1"/>
  <c r="Y53" i="12" s="1"/>
  <c r="B21" i="13" l="1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A18" i="13"/>
  <c r="A17" i="13"/>
  <c r="A16" i="13"/>
  <c r="A13" i="13"/>
  <c r="A10" i="13"/>
  <c r="A9" i="13"/>
  <c r="A7" i="13"/>
  <c r="A4" i="13"/>
  <c r="K22" i="13"/>
  <c r="AC55" i="12" s="1"/>
  <c r="J22" i="13"/>
  <c r="Y55" i="12" s="1"/>
  <c r="H22" i="13"/>
  <c r="AC54" i="12" s="1"/>
  <c r="G22" i="13"/>
  <c r="Y54" i="12" s="1"/>
  <c r="E22" i="13"/>
  <c r="N21" i="13"/>
  <c r="M21" i="13"/>
  <c r="I21" i="13"/>
  <c r="F21" i="13"/>
  <c r="C21" i="13"/>
  <c r="N20" i="13"/>
  <c r="M20" i="13"/>
  <c r="I20" i="13"/>
  <c r="F20" i="13"/>
  <c r="C20" i="13"/>
  <c r="N19" i="13"/>
  <c r="M19" i="13"/>
  <c r="I19" i="13"/>
  <c r="F19" i="13"/>
  <c r="C19" i="13"/>
  <c r="N18" i="13"/>
  <c r="M18" i="13"/>
  <c r="I18" i="13"/>
  <c r="F18" i="13"/>
  <c r="C18" i="13"/>
  <c r="N17" i="13"/>
  <c r="M17" i="13"/>
  <c r="I17" i="13"/>
  <c r="F17" i="13"/>
  <c r="C17" i="13"/>
  <c r="N16" i="13"/>
  <c r="M16" i="13"/>
  <c r="I16" i="13"/>
  <c r="F16" i="13"/>
  <c r="C16" i="13"/>
  <c r="N15" i="13"/>
  <c r="M15" i="13"/>
  <c r="I15" i="13"/>
  <c r="F15" i="13"/>
  <c r="C15" i="13"/>
  <c r="N14" i="13"/>
  <c r="M14" i="13"/>
  <c r="I14" i="13"/>
  <c r="F14" i="13"/>
  <c r="C14" i="13"/>
  <c r="N13" i="13"/>
  <c r="M13" i="13"/>
  <c r="I13" i="13"/>
  <c r="F13" i="13"/>
  <c r="C13" i="13"/>
  <c r="N12" i="13"/>
  <c r="M12" i="13"/>
  <c r="I12" i="13"/>
  <c r="F12" i="13"/>
  <c r="C12" i="13"/>
  <c r="N11" i="13"/>
  <c r="M11" i="13"/>
  <c r="I11" i="13"/>
  <c r="F11" i="13"/>
  <c r="C11" i="13"/>
  <c r="N10" i="13"/>
  <c r="M10" i="13"/>
  <c r="I10" i="13"/>
  <c r="F10" i="13"/>
  <c r="C10" i="13"/>
  <c r="N9" i="13"/>
  <c r="M9" i="13"/>
  <c r="I9" i="13"/>
  <c r="F9" i="13"/>
  <c r="C9" i="13"/>
  <c r="N8" i="13"/>
  <c r="M8" i="13"/>
  <c r="I8" i="13"/>
  <c r="F8" i="13"/>
  <c r="C8" i="13"/>
  <c r="N7" i="13"/>
  <c r="M7" i="13"/>
  <c r="I7" i="13"/>
  <c r="F7" i="13"/>
  <c r="C7" i="13"/>
  <c r="N6" i="13"/>
  <c r="M6" i="13"/>
  <c r="I6" i="13"/>
  <c r="F6" i="13"/>
  <c r="C6" i="13"/>
  <c r="N5" i="13"/>
  <c r="M5" i="13"/>
  <c r="I5" i="13"/>
  <c r="F5" i="13"/>
  <c r="C5" i="13"/>
  <c r="I4" i="13"/>
  <c r="F4" i="13"/>
  <c r="W58" i="12"/>
  <c r="L16" i="13" l="1"/>
  <c r="L15" i="13"/>
  <c r="L11" i="13"/>
  <c r="L18" i="13"/>
  <c r="L19" i="13"/>
  <c r="M22" i="13"/>
  <c r="Y56" i="12" s="1"/>
  <c r="L12" i="13"/>
  <c r="F22" i="13"/>
  <c r="U54" i="12" s="1"/>
  <c r="L4" i="13"/>
  <c r="L5" i="13"/>
  <c r="L9" i="13"/>
  <c r="N22" i="13"/>
  <c r="AC56" i="12" s="1"/>
  <c r="AC53" i="12"/>
  <c r="L10" i="13"/>
  <c r="L8" i="13"/>
  <c r="I22" i="13"/>
  <c r="U55" i="12" s="1"/>
  <c r="L13" i="13"/>
  <c r="L20" i="13"/>
  <c r="L17" i="13"/>
  <c r="L21" i="13"/>
  <c r="L14" i="13"/>
  <c r="L6" i="13"/>
  <c r="L7" i="13"/>
  <c r="C22" i="13"/>
  <c r="L22" i="13" l="1"/>
  <c r="U56" i="12" s="1"/>
  <c r="U53" i="12"/>
  <c r="AE26" i="12"/>
  <c r="AE25" i="12"/>
  <c r="AE24" i="12"/>
  <c r="AE23" i="12"/>
  <c r="AE22" i="12"/>
  <c r="AE21" i="12"/>
  <c r="AE20" i="12"/>
  <c r="AE18" i="12"/>
  <c r="AE17" i="12"/>
  <c r="AE16" i="12"/>
  <c r="AE15" i="12"/>
  <c r="AE14" i="12"/>
  <c r="AE13" i="12"/>
  <c r="AE12" i="12"/>
  <c r="AE11" i="12"/>
  <c r="AD26" i="12"/>
  <c r="AD25" i="12"/>
  <c r="AD24" i="12"/>
  <c r="AD23" i="12"/>
  <c r="AD22" i="12"/>
  <c r="AD21" i="12"/>
  <c r="AD20" i="12"/>
  <c r="AD18" i="12"/>
  <c r="AD17" i="12"/>
  <c r="AD16" i="12"/>
  <c r="AD15" i="12"/>
  <c r="AD14" i="12"/>
  <c r="AD13" i="12"/>
  <c r="AD12" i="12"/>
  <c r="AD11" i="12"/>
  <c r="AC26" i="12"/>
  <c r="AC25" i="12"/>
  <c r="AC24" i="12"/>
  <c r="AC23" i="12"/>
  <c r="AC22" i="12" l="1"/>
  <c r="AC21" i="12"/>
  <c r="AC20" i="12"/>
  <c r="AC18" i="12"/>
  <c r="AC17" i="12"/>
  <c r="AC16" i="12"/>
  <c r="AC15" i="12"/>
  <c r="AC14" i="12"/>
  <c r="AC13" i="12"/>
  <c r="AC12" i="12"/>
  <c r="AC11" i="12"/>
  <c r="AB26" i="12"/>
  <c r="AB25" i="12"/>
  <c r="AB24" i="12"/>
  <c r="AB23" i="12"/>
  <c r="AB22" i="12"/>
  <c r="AB21" i="12"/>
  <c r="AB20" i="12"/>
  <c r="AB18" i="12"/>
  <c r="AB17" i="12"/>
  <c r="AB16" i="12"/>
  <c r="AB15" i="12"/>
  <c r="AB14" i="12"/>
  <c r="AB13" i="12"/>
  <c r="AB12" i="12"/>
  <c r="AB11" i="12"/>
  <c r="AA26" i="12"/>
  <c r="AA25" i="12"/>
  <c r="AA24" i="12"/>
  <c r="AA23" i="12"/>
  <c r="AA22" i="12"/>
  <c r="AA21" i="12"/>
  <c r="AA20" i="12"/>
  <c r="AA18" i="12"/>
  <c r="AA17" i="12"/>
  <c r="AA16" i="12"/>
  <c r="AA15" i="12"/>
  <c r="AA14" i="12"/>
  <c r="AA13" i="12"/>
  <c r="AA12" i="12"/>
  <c r="AA11" i="12"/>
  <c r="Z26" i="12"/>
  <c r="Z25" i="12"/>
  <c r="Z24" i="12"/>
  <c r="Z23" i="12"/>
  <c r="Z22" i="12"/>
  <c r="Z21" i="12"/>
  <c r="Z20" i="12"/>
  <c r="Z18" i="12"/>
  <c r="Z17" i="12"/>
  <c r="Z16" i="12"/>
  <c r="Z15" i="12"/>
  <c r="Z14" i="12"/>
  <c r="Z13" i="12"/>
  <c r="Z12" i="12"/>
  <c r="Z11" i="12"/>
  <c r="Y26" i="12"/>
  <c r="Y25" i="12"/>
  <c r="Y24" i="12"/>
  <c r="Y23" i="12"/>
  <c r="Y22" i="12"/>
  <c r="Y21" i="12"/>
  <c r="Y20" i="12"/>
  <c r="Y18" i="12"/>
  <c r="Y17" i="12"/>
  <c r="Y16" i="12"/>
  <c r="Y15" i="12"/>
  <c r="Y14" i="12"/>
  <c r="Y13" i="12"/>
  <c r="Y12" i="12"/>
  <c r="Y11" i="12"/>
  <c r="T26" i="12"/>
  <c r="T25" i="12"/>
  <c r="T24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S26" i="12"/>
  <c r="S25" i="12"/>
  <c r="S24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Q26" i="12"/>
  <c r="Q25" i="12"/>
  <c r="Q24" i="12"/>
  <c r="Q23" i="12"/>
  <c r="Q22" i="12"/>
  <c r="Q21" i="12"/>
  <c r="Q20" i="12"/>
  <c r="Q19" i="12"/>
  <c r="Q18" i="12"/>
  <c r="Q17" i="12"/>
  <c r="Q16" i="12"/>
  <c r="Q14" i="12"/>
  <c r="Q13" i="12"/>
  <c r="Q12" i="12"/>
  <c r="Q11" i="12"/>
  <c r="Q15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M26" i="12"/>
  <c r="M25" i="12"/>
  <c r="M24" i="12"/>
  <c r="M23" i="12"/>
  <c r="M22" i="12"/>
  <c r="M21" i="12"/>
  <c r="M20" i="12"/>
  <c r="M19" i="12"/>
  <c r="M18" i="12"/>
  <c r="L17" i="12"/>
  <c r="M17" i="12"/>
  <c r="M16" i="12"/>
  <c r="M15" i="12"/>
  <c r="M14" i="12"/>
  <c r="M13" i="12"/>
  <c r="M12" i="12"/>
  <c r="M11" i="12"/>
  <c r="L26" i="12"/>
  <c r="L25" i="12"/>
  <c r="L24" i="12"/>
  <c r="L23" i="12"/>
  <c r="L22" i="12"/>
  <c r="L21" i="12"/>
  <c r="L20" i="12"/>
  <c r="L19" i="12"/>
  <c r="L18" i="12"/>
  <c r="L16" i="12"/>
  <c r="L15" i="12"/>
  <c r="L14" i="12"/>
  <c r="L13" i="12"/>
  <c r="L12" i="12"/>
  <c r="L11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AE10" i="12"/>
  <c r="AD10" i="12"/>
  <c r="AC10" i="12"/>
  <c r="AB10" i="12"/>
  <c r="AA10" i="12"/>
  <c r="Z10" i="12"/>
  <c r="Y10" i="12"/>
  <c r="T10" i="12"/>
  <c r="S10" i="12"/>
  <c r="R10" i="12"/>
  <c r="Q10" i="12"/>
  <c r="P10" i="12"/>
  <c r="O10" i="12"/>
  <c r="M10" i="12"/>
  <c r="L10" i="12"/>
  <c r="K10" i="12"/>
  <c r="J10" i="12"/>
  <c r="AF26" i="12"/>
  <c r="AF25" i="12"/>
  <c r="AF24" i="12"/>
  <c r="AF23" i="12"/>
  <c r="AF22" i="12"/>
  <c r="AF21" i="12"/>
  <c r="AF20" i="12"/>
  <c r="AF19" i="12"/>
  <c r="AF18" i="12"/>
  <c r="AF17" i="12"/>
  <c r="AF16" i="12"/>
  <c r="AF15" i="12"/>
  <c r="AF14" i="12"/>
  <c r="AF11" i="12"/>
  <c r="AF10" i="12"/>
  <c r="AF9" i="12"/>
  <c r="AF12" i="12"/>
  <c r="AE9" i="12"/>
  <c r="AD9" i="12"/>
  <c r="AC9" i="12"/>
  <c r="AB9" i="12"/>
  <c r="AA9" i="12"/>
  <c r="Z9" i="12"/>
  <c r="Y9" i="12"/>
  <c r="T9" i="12"/>
  <c r="S9" i="12"/>
  <c r="R9" i="12"/>
  <c r="Q9" i="12"/>
  <c r="P9" i="12"/>
  <c r="L9" i="12"/>
  <c r="O9" i="12"/>
  <c r="N10" i="12"/>
  <c r="N9" i="12"/>
  <c r="M9" i="12"/>
  <c r="K9" i="12"/>
  <c r="J9" i="12"/>
  <c r="AE28" i="12" l="1"/>
  <c r="AA28" i="12"/>
  <c r="S28" i="12"/>
  <c r="AD28" i="12"/>
  <c r="J28" i="12"/>
  <c r="R28" i="12"/>
  <c r="Z28" i="12"/>
  <c r="N28" i="12"/>
  <c r="Q28" i="12"/>
  <c r="AC28" i="12"/>
  <c r="Y28" i="12"/>
  <c r="M28" i="12"/>
  <c r="K28" i="12"/>
  <c r="O28" i="12"/>
  <c r="L28" i="12"/>
  <c r="T28" i="12"/>
  <c r="P28" i="12"/>
  <c r="AB28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28" i="12" l="1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6" i="12"/>
  <c r="G25" i="12"/>
  <c r="G24" i="12"/>
  <c r="G23" i="12"/>
  <c r="G22" i="12"/>
  <c r="G21" i="12"/>
  <c r="G19" i="12"/>
  <c r="G18" i="12"/>
  <c r="G17" i="12"/>
  <c r="G16" i="12"/>
  <c r="G15" i="12"/>
  <c r="G14" i="12"/>
  <c r="G13" i="12"/>
  <c r="G12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E26" i="12" l="1"/>
  <c r="E25" i="12"/>
  <c r="E24" i="12"/>
  <c r="E23" i="12"/>
  <c r="U23" i="12" s="1"/>
  <c r="E22" i="12"/>
  <c r="E21" i="12"/>
  <c r="E20" i="12"/>
  <c r="E19" i="12"/>
  <c r="U19" i="12" s="1"/>
  <c r="E18" i="12"/>
  <c r="E17" i="12"/>
  <c r="E16" i="12"/>
  <c r="E15" i="12"/>
  <c r="U15" i="12" s="1"/>
  <c r="E14" i="12"/>
  <c r="U14" i="12" s="1"/>
  <c r="E13" i="12"/>
  <c r="E12" i="12"/>
  <c r="D4" i="12"/>
  <c r="A4" i="12"/>
  <c r="E3" i="12"/>
  <c r="M3" i="12"/>
  <c r="H11" i="12"/>
  <c r="X11" i="12" s="1"/>
  <c r="H10" i="12"/>
  <c r="X10" i="12" s="1"/>
  <c r="G11" i="12"/>
  <c r="W11" i="12" s="1"/>
  <c r="G10" i="12"/>
  <c r="F11" i="12"/>
  <c r="F10" i="12"/>
  <c r="V10" i="12" s="1"/>
  <c r="H9" i="12"/>
  <c r="G9" i="12"/>
  <c r="E11" i="12"/>
  <c r="E9" i="12"/>
  <c r="E10" i="12"/>
  <c r="U10" i="12" s="1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C26" i="12"/>
  <c r="E56" i="12"/>
  <c r="J35" i="12"/>
  <c r="J34" i="12"/>
  <c r="J33" i="12"/>
  <c r="J32" i="12"/>
  <c r="W26" i="12"/>
  <c r="X26" i="12"/>
  <c r="V26" i="12"/>
  <c r="X25" i="12"/>
  <c r="V25" i="12"/>
  <c r="W25" i="12"/>
  <c r="W24" i="12"/>
  <c r="X24" i="12"/>
  <c r="V24" i="12"/>
  <c r="V23" i="12"/>
  <c r="W23" i="12"/>
  <c r="X22" i="12"/>
  <c r="V22" i="12"/>
  <c r="W22" i="12"/>
  <c r="U21" i="12"/>
  <c r="W21" i="12"/>
  <c r="X21" i="12"/>
  <c r="V21" i="12"/>
  <c r="W20" i="12"/>
  <c r="X20" i="12"/>
  <c r="V20" i="12"/>
  <c r="X19" i="12"/>
  <c r="V19" i="12"/>
  <c r="W19" i="12"/>
  <c r="W18" i="12"/>
  <c r="V18" i="12"/>
  <c r="U17" i="12"/>
  <c r="X17" i="12"/>
  <c r="W17" i="12"/>
  <c r="V17" i="12"/>
  <c r="X16" i="12"/>
  <c r="V16" i="12"/>
  <c r="W16" i="12"/>
  <c r="W15" i="12"/>
  <c r="X15" i="12"/>
  <c r="V15" i="12"/>
  <c r="X14" i="12"/>
  <c r="W14" i="12"/>
  <c r="V14" i="12"/>
  <c r="W13" i="12"/>
  <c r="X13" i="12"/>
  <c r="V13" i="12"/>
  <c r="X12" i="12"/>
  <c r="V12" i="12"/>
  <c r="W12" i="12"/>
  <c r="F28" i="12" l="1"/>
  <c r="E28" i="12"/>
  <c r="G28" i="12"/>
  <c r="H28" i="12"/>
  <c r="V11" i="12"/>
  <c r="U18" i="12"/>
  <c r="U26" i="12"/>
  <c r="W10" i="12"/>
  <c r="U22" i="12"/>
  <c r="U12" i="12"/>
  <c r="U16" i="12"/>
  <c r="U20" i="12"/>
  <c r="U24" i="12"/>
  <c r="U11" i="12"/>
  <c r="U13" i="12"/>
  <c r="U25" i="12"/>
  <c r="X18" i="12"/>
  <c r="X9" i="12"/>
  <c r="W9" i="12"/>
  <c r="U9" i="12"/>
  <c r="V9" i="12"/>
  <c r="D6" i="11"/>
  <c r="C32" i="12" s="1"/>
  <c r="N32" i="12" s="1"/>
  <c r="D5" i="11"/>
  <c r="B32" i="12" s="1"/>
  <c r="L32" i="12" s="1"/>
  <c r="W31" i="11"/>
  <c r="X31" i="11"/>
  <c r="W32" i="11"/>
  <c r="X32" i="11"/>
  <c r="W33" i="11"/>
  <c r="X33" i="11"/>
  <c r="W34" i="11"/>
  <c r="X34" i="11"/>
  <c r="W35" i="11"/>
  <c r="X35" i="11"/>
  <c r="W36" i="11"/>
  <c r="X36" i="11"/>
  <c r="W37" i="11"/>
  <c r="X37" i="11"/>
  <c r="W38" i="11"/>
  <c r="X38" i="11"/>
  <c r="W39" i="11"/>
  <c r="X39" i="11"/>
  <c r="W40" i="11"/>
  <c r="X40" i="11"/>
  <c r="W41" i="11"/>
  <c r="X41" i="11"/>
  <c r="W42" i="11"/>
  <c r="X42" i="11"/>
  <c r="W43" i="11"/>
  <c r="X43" i="11"/>
  <c r="W44" i="11"/>
  <c r="X44" i="11"/>
  <c r="P32" i="12" l="1"/>
  <c r="X28" i="12"/>
  <c r="D32" i="12"/>
  <c r="W28" i="12"/>
  <c r="V28" i="12"/>
  <c r="U28" i="12"/>
  <c r="V44" i="11" l="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D7" i="11" l="1"/>
  <c r="B23" i="10" l="1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AB6" i="8" l="1"/>
  <c r="Y5" i="11" s="1"/>
  <c r="C4" i="6"/>
  <c r="C3" i="6"/>
  <c r="Z7" i="8" l="1"/>
  <c r="AA7" i="8"/>
  <c r="Z8" i="8"/>
  <c r="AA8" i="8"/>
  <c r="Z9" i="8"/>
  <c r="AA9" i="8"/>
  <c r="Z10" i="8"/>
  <c r="AA10" i="8"/>
  <c r="Z11" i="8"/>
  <c r="AA11" i="8"/>
  <c r="Z12" i="8"/>
  <c r="AA12" i="8"/>
  <c r="Z13" i="8"/>
  <c r="AA13" i="8"/>
  <c r="Z14" i="8"/>
  <c r="AA14" i="8"/>
  <c r="Z15" i="8"/>
  <c r="AA15" i="8"/>
  <c r="Z16" i="8"/>
  <c r="AA16" i="8"/>
  <c r="Z17" i="8"/>
  <c r="AA17" i="8"/>
  <c r="Z18" i="8"/>
  <c r="AA18" i="8"/>
  <c r="Z19" i="8"/>
  <c r="AA19" i="8"/>
  <c r="Z20" i="8"/>
  <c r="AA20" i="8"/>
  <c r="Z21" i="8"/>
  <c r="AA21" i="8"/>
  <c r="Z22" i="8"/>
  <c r="AA22" i="8"/>
  <c r="Z23" i="8"/>
  <c r="AA23" i="8"/>
  <c r="Z24" i="8"/>
  <c r="AA24" i="8"/>
  <c r="Z25" i="8"/>
  <c r="AA25" i="8"/>
  <c r="Z26" i="8"/>
  <c r="AA26" i="8"/>
  <c r="Z27" i="8"/>
  <c r="AA27" i="8"/>
  <c r="Z28" i="8"/>
  <c r="AA28" i="8"/>
  <c r="Z29" i="8"/>
  <c r="AA29" i="8"/>
  <c r="Z30" i="8"/>
  <c r="AA30" i="8"/>
  <c r="Z31" i="8"/>
  <c r="AA31" i="8"/>
  <c r="Z32" i="8"/>
  <c r="AA32" i="8"/>
  <c r="Z33" i="8"/>
  <c r="AA33" i="8"/>
  <c r="Z34" i="8"/>
  <c r="AA34" i="8"/>
  <c r="Z35" i="8"/>
  <c r="AA35" i="8"/>
  <c r="Z36" i="8"/>
  <c r="AA36" i="8"/>
  <c r="Z37" i="8"/>
  <c r="AA37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AA6" i="8"/>
  <c r="T5" i="8"/>
  <c r="C2" i="6"/>
  <c r="C2" i="8"/>
  <c r="C1" i="8"/>
  <c r="C4" i="1"/>
  <c r="C3" i="1"/>
  <c r="AC6" i="8"/>
  <c r="W5" i="8"/>
  <c r="V5" i="8"/>
  <c r="U5" i="8"/>
  <c r="S5" i="8"/>
  <c r="Q5" i="8"/>
  <c r="P5" i="8"/>
  <c r="O5" i="8"/>
  <c r="N5" i="8"/>
  <c r="M5" i="8"/>
  <c r="L5" i="8"/>
  <c r="K5" i="8"/>
  <c r="J5" i="8"/>
  <c r="AF13" i="12" s="1"/>
  <c r="AF28" i="12" s="1"/>
  <c r="I5" i="8"/>
  <c r="H5" i="8"/>
  <c r="G5" i="8"/>
  <c r="F5" i="8"/>
  <c r="AC7" i="8"/>
  <c r="AC9" i="8"/>
  <c r="AD12" i="8"/>
  <c r="AC13" i="8"/>
  <c r="AC15" i="8"/>
  <c r="AC17" i="8"/>
  <c r="AD20" i="8"/>
  <c r="AC21" i="8"/>
  <c r="AC23" i="8"/>
  <c r="AC25" i="8"/>
  <c r="B7" i="8"/>
  <c r="W6" i="11" s="1"/>
  <c r="C7" i="8"/>
  <c r="X6" i="11" s="1"/>
  <c r="D7" i="8"/>
  <c r="B8" i="8"/>
  <c r="W7" i="11" s="1"/>
  <c r="C8" i="8"/>
  <c r="X7" i="11" s="1"/>
  <c r="D8" i="8"/>
  <c r="B9" i="8"/>
  <c r="W8" i="11" s="1"/>
  <c r="C9" i="8"/>
  <c r="X8" i="11" s="1"/>
  <c r="D9" i="8"/>
  <c r="B10" i="8"/>
  <c r="W9" i="11" s="1"/>
  <c r="C10" i="8"/>
  <c r="X9" i="11" s="1"/>
  <c r="D10" i="8"/>
  <c r="B11" i="8"/>
  <c r="W10" i="11" s="1"/>
  <c r="C11" i="8"/>
  <c r="X10" i="11" s="1"/>
  <c r="D11" i="8"/>
  <c r="B12" i="8"/>
  <c r="W11" i="11" s="1"/>
  <c r="C12" i="8"/>
  <c r="X11" i="11" s="1"/>
  <c r="D12" i="8"/>
  <c r="B13" i="8"/>
  <c r="W12" i="11" s="1"/>
  <c r="C13" i="8"/>
  <c r="X12" i="11" s="1"/>
  <c r="D13" i="8"/>
  <c r="B14" i="8"/>
  <c r="W13" i="11" s="1"/>
  <c r="C14" i="8"/>
  <c r="X13" i="11" s="1"/>
  <c r="D14" i="8"/>
  <c r="B15" i="8"/>
  <c r="W14" i="11" s="1"/>
  <c r="C15" i="8"/>
  <c r="X14" i="11" s="1"/>
  <c r="D15" i="8"/>
  <c r="B16" i="8"/>
  <c r="W15" i="11" s="1"/>
  <c r="C16" i="8"/>
  <c r="X15" i="11" s="1"/>
  <c r="D16" i="8"/>
  <c r="B17" i="8"/>
  <c r="W16" i="11" s="1"/>
  <c r="C17" i="8"/>
  <c r="X16" i="11" s="1"/>
  <c r="D17" i="8"/>
  <c r="B18" i="8"/>
  <c r="W17" i="11" s="1"/>
  <c r="C18" i="8"/>
  <c r="X17" i="11" s="1"/>
  <c r="D18" i="8"/>
  <c r="B19" i="8"/>
  <c r="W18" i="11" s="1"/>
  <c r="C19" i="8"/>
  <c r="X18" i="11" s="1"/>
  <c r="D19" i="8"/>
  <c r="B20" i="8"/>
  <c r="W19" i="11" s="1"/>
  <c r="C20" i="8"/>
  <c r="X19" i="11" s="1"/>
  <c r="D20" i="8"/>
  <c r="B21" i="8"/>
  <c r="W20" i="11" s="1"/>
  <c r="C21" i="8"/>
  <c r="X20" i="11" s="1"/>
  <c r="D21" i="8"/>
  <c r="B22" i="8"/>
  <c r="W21" i="11" s="1"/>
  <c r="C22" i="8"/>
  <c r="X21" i="11" s="1"/>
  <c r="D22" i="8"/>
  <c r="B23" i="8"/>
  <c r="W22" i="11" s="1"/>
  <c r="C23" i="8"/>
  <c r="X22" i="11" s="1"/>
  <c r="D23" i="8"/>
  <c r="B24" i="8"/>
  <c r="W23" i="11" s="1"/>
  <c r="C24" i="8"/>
  <c r="X23" i="11" s="1"/>
  <c r="D24" i="8"/>
  <c r="B25" i="8"/>
  <c r="W24" i="11" s="1"/>
  <c r="C25" i="8"/>
  <c r="X24" i="11" s="1"/>
  <c r="D25" i="8"/>
  <c r="B26" i="8"/>
  <c r="W25" i="11" s="1"/>
  <c r="C26" i="8"/>
  <c r="X25" i="11" s="1"/>
  <c r="D26" i="8"/>
  <c r="B27" i="8"/>
  <c r="W26" i="11" s="1"/>
  <c r="C27" i="8"/>
  <c r="X26" i="11" s="1"/>
  <c r="D27" i="8"/>
  <c r="B28" i="8"/>
  <c r="W27" i="11" s="1"/>
  <c r="C28" i="8"/>
  <c r="X27" i="11" s="1"/>
  <c r="D28" i="8"/>
  <c r="B29" i="8"/>
  <c r="W28" i="11" s="1"/>
  <c r="C29" i="8"/>
  <c r="X28" i="11" s="1"/>
  <c r="D29" i="8"/>
  <c r="B30" i="8"/>
  <c r="W29" i="11" s="1"/>
  <c r="C30" i="8"/>
  <c r="X29" i="11" s="1"/>
  <c r="D30" i="8"/>
  <c r="B31" i="8"/>
  <c r="W30" i="11" s="1"/>
  <c r="C31" i="8"/>
  <c r="X30" i="11" s="1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D6" i="8"/>
  <c r="C6" i="8"/>
  <c r="X5" i="11" s="1"/>
  <c r="B6" i="8"/>
  <c r="W5" i="11" s="1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D26" i="8"/>
  <c r="AB25" i="8"/>
  <c r="Y24" i="11" s="1"/>
  <c r="Z24" i="11" s="1"/>
  <c r="AC19" i="8"/>
  <c r="AD18" i="8"/>
  <c r="AB17" i="8"/>
  <c r="Y16" i="11" s="1"/>
  <c r="Z16" i="11" s="1"/>
  <c r="AC11" i="8"/>
  <c r="AD10" i="8"/>
  <c r="AB9" i="8"/>
  <c r="Y8" i="11" s="1"/>
  <c r="Z8" i="11" s="1"/>
  <c r="AB45" i="8"/>
  <c r="Y44" i="11" s="1"/>
  <c r="Z44" i="11" s="1"/>
  <c r="S6" i="11" l="1"/>
  <c r="C35" i="12" s="1"/>
  <c r="N35" i="12" s="1"/>
  <c r="S5" i="11"/>
  <c r="AB23" i="8"/>
  <c r="Y22" i="11" s="1"/>
  <c r="Z22" i="11" s="1"/>
  <c r="Z7" i="1"/>
  <c r="T23" i="10"/>
  <c r="K23" i="10"/>
  <c r="D23" i="10"/>
  <c r="S22" i="10"/>
  <c r="J22" i="10"/>
  <c r="W21" i="10"/>
  <c r="N21" i="10"/>
  <c r="H21" i="10"/>
  <c r="V20" i="10"/>
  <c r="M20" i="10"/>
  <c r="G20" i="10"/>
  <c r="T19" i="10"/>
  <c r="K19" i="10"/>
  <c r="D19" i="10"/>
  <c r="S18" i="10"/>
  <c r="M18" i="10"/>
  <c r="T17" i="10"/>
  <c r="K17" i="10"/>
  <c r="D17" i="10"/>
  <c r="S16" i="10"/>
  <c r="J16" i="10"/>
  <c r="W15" i="10"/>
  <c r="N15" i="10"/>
  <c r="H15" i="10"/>
  <c r="W14" i="10"/>
  <c r="N14" i="10"/>
  <c r="G14" i="10"/>
  <c r="T13" i="10"/>
  <c r="K13" i="10"/>
  <c r="D13" i="10"/>
  <c r="D22" i="10"/>
  <c r="W20" i="10"/>
  <c r="H20" i="10"/>
  <c r="T18" i="10"/>
  <c r="M17" i="10"/>
  <c r="K16" i="10"/>
  <c r="J15" i="10"/>
  <c r="V13" i="10"/>
  <c r="S23" i="10"/>
  <c r="U23" i="10" s="1"/>
  <c r="J23" i="10"/>
  <c r="L23" i="10" s="1"/>
  <c r="W22" i="10"/>
  <c r="N22" i="10"/>
  <c r="H22" i="10"/>
  <c r="V21" i="10"/>
  <c r="M21" i="10"/>
  <c r="G21" i="10"/>
  <c r="T20" i="10"/>
  <c r="K20" i="10"/>
  <c r="D20" i="10"/>
  <c r="S19" i="10"/>
  <c r="J19" i="10"/>
  <c r="W18" i="10"/>
  <c r="N18" i="10"/>
  <c r="J18" i="10"/>
  <c r="W17" i="10"/>
  <c r="S17" i="10"/>
  <c r="J17" i="10"/>
  <c r="W16" i="10"/>
  <c r="N16" i="10"/>
  <c r="H16" i="10"/>
  <c r="V15" i="10"/>
  <c r="M15" i="10"/>
  <c r="G15" i="10"/>
  <c r="V14" i="10"/>
  <c r="M14" i="10"/>
  <c r="D14" i="10"/>
  <c r="S13" i="10"/>
  <c r="J13" i="10"/>
  <c r="H13" i="10"/>
  <c r="M23" i="10"/>
  <c r="T22" i="10"/>
  <c r="S21" i="10"/>
  <c r="N20" i="10"/>
  <c r="M19" i="10"/>
  <c r="H18" i="10"/>
  <c r="T16" i="10"/>
  <c r="S15" i="10"/>
  <c r="S14" i="10"/>
  <c r="M13" i="10"/>
  <c r="W23" i="10"/>
  <c r="N23" i="10"/>
  <c r="H23" i="10"/>
  <c r="V22" i="10"/>
  <c r="M22" i="10"/>
  <c r="O22" i="10" s="1"/>
  <c r="G22" i="10"/>
  <c r="T21" i="10"/>
  <c r="K21" i="10"/>
  <c r="D21" i="10"/>
  <c r="S20" i="10"/>
  <c r="J20" i="10"/>
  <c r="W19" i="10"/>
  <c r="N19" i="10"/>
  <c r="H19" i="10"/>
  <c r="V18" i="10"/>
  <c r="K18" i="10"/>
  <c r="G18" i="10"/>
  <c r="V17" i="10"/>
  <c r="N17" i="10"/>
  <c r="H17" i="10"/>
  <c r="V16" i="10"/>
  <c r="M16" i="10"/>
  <c r="G16" i="10"/>
  <c r="T15" i="10"/>
  <c r="K15" i="10"/>
  <c r="D15" i="10"/>
  <c r="T14" i="10"/>
  <c r="K14" i="10"/>
  <c r="W13" i="10"/>
  <c r="N13" i="10"/>
  <c r="V23" i="10"/>
  <c r="G23" i="10"/>
  <c r="I23" i="10" s="1"/>
  <c r="K22" i="10"/>
  <c r="J21" i="10"/>
  <c r="V19" i="10"/>
  <c r="G19" i="10"/>
  <c r="D18" i="10"/>
  <c r="G17" i="10"/>
  <c r="D16" i="10"/>
  <c r="H14" i="10"/>
  <c r="J14" i="10"/>
  <c r="G13" i="10"/>
  <c r="I13" i="10" s="1"/>
  <c r="V12" i="10"/>
  <c r="M12" i="10"/>
  <c r="G12" i="10"/>
  <c r="T11" i="10"/>
  <c r="K11" i="10"/>
  <c r="D11" i="10"/>
  <c r="T10" i="10"/>
  <c r="K10" i="10"/>
  <c r="D10" i="10"/>
  <c r="K9" i="10"/>
  <c r="E22" i="10"/>
  <c r="E18" i="10"/>
  <c r="E14" i="10"/>
  <c r="V9" i="10"/>
  <c r="G9" i="10"/>
  <c r="N8" i="10"/>
  <c r="S8" i="10"/>
  <c r="G8" i="10"/>
  <c r="V11" i="10"/>
  <c r="V10" i="10"/>
  <c r="N9" i="10"/>
  <c r="E15" i="10"/>
  <c r="K8" i="10"/>
  <c r="T12" i="10"/>
  <c r="K12" i="10"/>
  <c r="D12" i="10"/>
  <c r="S11" i="10"/>
  <c r="J11" i="10"/>
  <c r="S10" i="10"/>
  <c r="J10" i="10"/>
  <c r="W9" i="10"/>
  <c r="H9" i="10"/>
  <c r="E21" i="10"/>
  <c r="E16" i="10"/>
  <c r="E12" i="10"/>
  <c r="S9" i="10"/>
  <c r="D9" i="10"/>
  <c r="T8" i="10"/>
  <c r="D8" i="10"/>
  <c r="M8" i="10"/>
  <c r="N12" i="10"/>
  <c r="M11" i="10"/>
  <c r="M10" i="10"/>
  <c r="E19" i="10"/>
  <c r="J9" i="10"/>
  <c r="J8" i="10"/>
  <c r="S12" i="10"/>
  <c r="J12" i="10"/>
  <c r="W11" i="10"/>
  <c r="N11" i="10"/>
  <c r="H11" i="10"/>
  <c r="W10" i="10"/>
  <c r="N10" i="10"/>
  <c r="H10" i="10"/>
  <c r="T9" i="10"/>
  <c r="E9" i="10"/>
  <c r="E20" i="10"/>
  <c r="E17" i="10"/>
  <c r="E11" i="10"/>
  <c r="M9" i="10"/>
  <c r="H8" i="10"/>
  <c r="W8" i="10"/>
  <c r="W12" i="10"/>
  <c r="H12" i="10"/>
  <c r="G11" i="10"/>
  <c r="G10" i="10"/>
  <c r="I10" i="10" s="1"/>
  <c r="E23" i="10"/>
  <c r="Q23" i="10" s="1"/>
  <c r="E10" i="10"/>
  <c r="V8" i="10"/>
  <c r="E13" i="10"/>
  <c r="V7" i="10"/>
  <c r="M7" i="10"/>
  <c r="H7" i="10"/>
  <c r="D6" i="10"/>
  <c r="D7" i="10"/>
  <c r="E8" i="10"/>
  <c r="T7" i="10"/>
  <c r="K7" i="10"/>
  <c r="G7" i="10"/>
  <c r="N7" i="10"/>
  <c r="S7" i="10"/>
  <c r="J7" i="10"/>
  <c r="L7" i="10" s="1"/>
  <c r="E7" i="10"/>
  <c r="W7" i="10"/>
  <c r="K6" i="10"/>
  <c r="S6" i="10"/>
  <c r="W6" i="10"/>
  <c r="H6" i="10"/>
  <c r="M6" i="10"/>
  <c r="G6" i="10"/>
  <c r="T6" i="10"/>
  <c r="V6" i="10"/>
  <c r="J6" i="10"/>
  <c r="N6" i="10"/>
  <c r="E6" i="10"/>
  <c r="AB27" i="8"/>
  <c r="Y26" i="11" s="1"/>
  <c r="Z26" i="11" s="1"/>
  <c r="AB8" i="8"/>
  <c r="Y7" i="11" s="1"/>
  <c r="Z7" i="11" s="1"/>
  <c r="AD22" i="8"/>
  <c r="AB15" i="8"/>
  <c r="Y14" i="11" s="1"/>
  <c r="Z14" i="11" s="1"/>
  <c r="AD24" i="8"/>
  <c r="AD14" i="8"/>
  <c r="AB19" i="8"/>
  <c r="Y18" i="11" s="1"/>
  <c r="Z18" i="11" s="1"/>
  <c r="AB7" i="8"/>
  <c r="Y6" i="11" s="1"/>
  <c r="Z6" i="11" s="1"/>
  <c r="AB11" i="8"/>
  <c r="Y10" i="11" s="1"/>
  <c r="Z10" i="11" s="1"/>
  <c r="AA46" i="8"/>
  <c r="Z46" i="8"/>
  <c r="AD8" i="8"/>
  <c r="AD16" i="8"/>
  <c r="AD6" i="8"/>
  <c r="AB13" i="8"/>
  <c r="Y12" i="11" s="1"/>
  <c r="Z12" i="11" s="1"/>
  <c r="AB21" i="8"/>
  <c r="Y20" i="11" s="1"/>
  <c r="Z20" i="11" s="1"/>
  <c r="AD7" i="8"/>
  <c r="AD9" i="8"/>
  <c r="AB10" i="8"/>
  <c r="Y9" i="11" s="1"/>
  <c r="Z9" i="11" s="1"/>
  <c r="AD11" i="8"/>
  <c r="AB12" i="8"/>
  <c r="Y11" i="11" s="1"/>
  <c r="Z11" i="11" s="1"/>
  <c r="AD13" i="8"/>
  <c r="AB14" i="8"/>
  <c r="Y13" i="11" s="1"/>
  <c r="Z13" i="11" s="1"/>
  <c r="AD15" i="8"/>
  <c r="AB16" i="8"/>
  <c r="Y15" i="11" s="1"/>
  <c r="Z15" i="11" s="1"/>
  <c r="AD17" i="8"/>
  <c r="AB18" i="8"/>
  <c r="AD19" i="8"/>
  <c r="AB20" i="8"/>
  <c r="Y19" i="11" s="1"/>
  <c r="Z19" i="11" s="1"/>
  <c r="AD21" i="8"/>
  <c r="AB22" i="8"/>
  <c r="Y21" i="11" s="1"/>
  <c r="Z21" i="11" s="1"/>
  <c r="AD23" i="8"/>
  <c r="AB24" i="8"/>
  <c r="Y23" i="11" s="1"/>
  <c r="Z23" i="11" s="1"/>
  <c r="AD25" i="8"/>
  <c r="AB26" i="8"/>
  <c r="Y25" i="11" s="1"/>
  <c r="Z25" i="11" s="1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C8" i="8"/>
  <c r="AC10" i="8"/>
  <c r="AC12" i="8"/>
  <c r="AC14" i="8"/>
  <c r="AC16" i="8"/>
  <c r="AC18" i="8"/>
  <c r="AC20" i="8"/>
  <c r="AC22" i="8"/>
  <c r="AC24" i="8"/>
  <c r="AC26" i="8"/>
  <c r="AB28" i="8"/>
  <c r="Y27" i="11" s="1"/>
  <c r="Z27" i="11" s="1"/>
  <c r="AB29" i="8"/>
  <c r="Y28" i="11" s="1"/>
  <c r="Z28" i="11" s="1"/>
  <c r="AB30" i="8"/>
  <c r="Y29" i="11" s="1"/>
  <c r="Z29" i="11" s="1"/>
  <c r="AB31" i="8"/>
  <c r="Y30" i="11" s="1"/>
  <c r="Z30" i="11" s="1"/>
  <c r="AB32" i="8"/>
  <c r="Y31" i="11" s="1"/>
  <c r="Z31" i="11" s="1"/>
  <c r="AB33" i="8"/>
  <c r="Y32" i="11" s="1"/>
  <c r="Z32" i="11" s="1"/>
  <c r="AB34" i="8"/>
  <c r="Y33" i="11" s="1"/>
  <c r="Z33" i="11" s="1"/>
  <c r="AB35" i="8"/>
  <c r="Y34" i="11" s="1"/>
  <c r="Z34" i="11" s="1"/>
  <c r="AB36" i="8"/>
  <c r="Y35" i="11" s="1"/>
  <c r="Z35" i="11" s="1"/>
  <c r="AB37" i="8"/>
  <c r="Y36" i="11" s="1"/>
  <c r="Z36" i="11" s="1"/>
  <c r="AB38" i="8"/>
  <c r="Y37" i="11" s="1"/>
  <c r="Z37" i="11" s="1"/>
  <c r="AB39" i="8"/>
  <c r="Y38" i="11" s="1"/>
  <c r="Z38" i="11" s="1"/>
  <c r="AB40" i="8"/>
  <c r="Y39" i="11" s="1"/>
  <c r="Z39" i="11" s="1"/>
  <c r="AB41" i="8"/>
  <c r="Y40" i="11" s="1"/>
  <c r="Z40" i="11" s="1"/>
  <c r="AB42" i="8"/>
  <c r="Y41" i="11" s="1"/>
  <c r="Z41" i="11" s="1"/>
  <c r="AB43" i="8"/>
  <c r="Y42" i="11" s="1"/>
  <c r="Z42" i="11" s="1"/>
  <c r="AB44" i="8"/>
  <c r="Y43" i="11" s="1"/>
  <c r="Z43" i="11" s="1"/>
  <c r="X22" i="10" l="1"/>
  <c r="Q22" i="10"/>
  <c r="U22" i="10"/>
  <c r="I22" i="10"/>
  <c r="O15" i="10"/>
  <c r="L9" i="10"/>
  <c r="Q14" i="10"/>
  <c r="X19" i="10"/>
  <c r="B35" i="12"/>
  <c r="S7" i="11"/>
  <c r="X6" i="10"/>
  <c r="O21" i="10"/>
  <c r="L13" i="10"/>
  <c r="Q13" i="10"/>
  <c r="L19" i="10"/>
  <c r="U11" i="10"/>
  <c r="U17" i="10"/>
  <c r="L10" i="10"/>
  <c r="I19" i="10"/>
  <c r="S26" i="11"/>
  <c r="F49" i="12" s="1"/>
  <c r="Q18" i="10"/>
  <c r="I17" i="10"/>
  <c r="L21" i="10"/>
  <c r="O16" i="10"/>
  <c r="X17" i="10"/>
  <c r="U20" i="10"/>
  <c r="L14" i="10"/>
  <c r="I18" i="10"/>
  <c r="U7" i="10"/>
  <c r="S11" i="11"/>
  <c r="S12" i="11"/>
  <c r="H42" i="12" s="1"/>
  <c r="O8" i="10"/>
  <c r="U12" i="10"/>
  <c r="Q17" i="10"/>
  <c r="X14" i="10"/>
  <c r="S35" i="11"/>
  <c r="Q10" i="10"/>
  <c r="O9" i="10"/>
  <c r="Q9" i="10"/>
  <c r="L12" i="10"/>
  <c r="L11" i="10"/>
  <c r="O14" i="10"/>
  <c r="X15" i="10"/>
  <c r="L17" i="10"/>
  <c r="S29" i="11"/>
  <c r="L49" i="12" s="1"/>
  <c r="S15" i="11"/>
  <c r="N42" i="12" s="1"/>
  <c r="T24" i="10"/>
  <c r="Q7" i="10"/>
  <c r="I7" i="10"/>
  <c r="X7" i="10"/>
  <c r="Y12" i="10"/>
  <c r="Q11" i="10"/>
  <c r="O10" i="10"/>
  <c r="Q12" i="10"/>
  <c r="X11" i="10"/>
  <c r="I9" i="10"/>
  <c r="I12" i="10"/>
  <c r="Y13" i="10"/>
  <c r="X16" i="10"/>
  <c r="U21" i="10"/>
  <c r="X21" i="10"/>
  <c r="O18" i="10"/>
  <c r="S32" i="11"/>
  <c r="S21" i="11"/>
  <c r="S18" i="11"/>
  <c r="T42" i="12" s="1"/>
  <c r="S20" i="11"/>
  <c r="X42" i="12" s="1"/>
  <c r="S14" i="11"/>
  <c r="L42" i="12" s="1"/>
  <c r="S17" i="11"/>
  <c r="R42" i="12" s="1"/>
  <c r="S41" i="11"/>
  <c r="X49" i="12" s="1"/>
  <c r="Z5" i="11"/>
  <c r="Y17" i="11"/>
  <c r="Z17" i="11" s="1"/>
  <c r="S42" i="11"/>
  <c r="Z49" i="12" s="1"/>
  <c r="S33" i="11"/>
  <c r="S36" i="11"/>
  <c r="S30" i="11"/>
  <c r="N49" i="12" s="1"/>
  <c r="S27" i="11"/>
  <c r="H49" i="12" s="1"/>
  <c r="Y9" i="10"/>
  <c r="Y20" i="10"/>
  <c r="N24" i="10"/>
  <c r="G24" i="10"/>
  <c r="I6" i="10"/>
  <c r="S24" i="10"/>
  <c r="U6" i="10"/>
  <c r="Z6" i="10"/>
  <c r="P6" i="10"/>
  <c r="F6" i="10"/>
  <c r="Y8" i="10"/>
  <c r="L8" i="10"/>
  <c r="O11" i="10"/>
  <c r="Q16" i="10"/>
  <c r="F12" i="10"/>
  <c r="Z12" i="10"/>
  <c r="P12" i="10"/>
  <c r="R12" i="10" s="1"/>
  <c r="Q15" i="10"/>
  <c r="I8" i="10"/>
  <c r="X9" i="10"/>
  <c r="Z11" i="10"/>
  <c r="F11" i="10"/>
  <c r="P11" i="10"/>
  <c r="O12" i="10"/>
  <c r="Y19" i="10"/>
  <c r="O13" i="10"/>
  <c r="U13" i="10"/>
  <c r="I15" i="10"/>
  <c r="Y17" i="10"/>
  <c r="O17" i="10"/>
  <c r="Z22" i="10"/>
  <c r="F22" i="10"/>
  <c r="P22" i="10"/>
  <c r="R22" i="10" s="1"/>
  <c r="I14" i="10"/>
  <c r="F17" i="10"/>
  <c r="Z17" i="10"/>
  <c r="P17" i="10"/>
  <c r="R17" i="10" s="1"/>
  <c r="U18" i="10"/>
  <c r="I20" i="10"/>
  <c r="Z23" i="10"/>
  <c r="F23" i="10"/>
  <c r="P23" i="10"/>
  <c r="R23" i="10" s="1"/>
  <c r="P21" i="10"/>
  <c r="F21" i="10"/>
  <c r="Z21" i="10"/>
  <c r="Y18" i="10"/>
  <c r="U16" i="10"/>
  <c r="J24" i="10"/>
  <c r="L6" i="10"/>
  <c r="O6" i="10"/>
  <c r="M24" i="10"/>
  <c r="O24" i="10" s="1"/>
  <c r="K24" i="10"/>
  <c r="X8" i="10"/>
  <c r="I11" i="10"/>
  <c r="Q20" i="10"/>
  <c r="Y11" i="10"/>
  <c r="Z9" i="10"/>
  <c r="F9" i="10"/>
  <c r="P9" i="10"/>
  <c r="Q21" i="10"/>
  <c r="U10" i="10"/>
  <c r="U8" i="10"/>
  <c r="Z10" i="10"/>
  <c r="F10" i="10"/>
  <c r="P10" i="10"/>
  <c r="R10" i="10" s="1"/>
  <c r="X12" i="10"/>
  <c r="F16" i="10"/>
  <c r="Z16" i="10"/>
  <c r="P16" i="10"/>
  <c r="X23" i="10"/>
  <c r="I16" i="10"/>
  <c r="X18" i="10"/>
  <c r="L20" i="10"/>
  <c r="U14" i="10"/>
  <c r="O19" i="10"/>
  <c r="O23" i="10"/>
  <c r="Z14" i="10"/>
  <c r="F14" i="10"/>
  <c r="P14" i="10"/>
  <c r="R14" i="10" s="1"/>
  <c r="Y16" i="10"/>
  <c r="L18" i="10"/>
  <c r="U19" i="10"/>
  <c r="I21" i="10"/>
  <c r="X13" i="10"/>
  <c r="F13" i="10"/>
  <c r="Z13" i="10"/>
  <c r="P13" i="10"/>
  <c r="R13" i="10" s="1"/>
  <c r="Y15" i="10"/>
  <c r="Z19" i="10"/>
  <c r="F19" i="10"/>
  <c r="P19" i="10"/>
  <c r="O20" i="10"/>
  <c r="Y21" i="10"/>
  <c r="W24" i="10"/>
  <c r="Y6" i="10"/>
  <c r="F7" i="10"/>
  <c r="Z7" i="10"/>
  <c r="P7" i="10"/>
  <c r="P8" i="10"/>
  <c r="F8" i="10"/>
  <c r="Z8" i="10"/>
  <c r="Z18" i="10"/>
  <c r="F18" i="10"/>
  <c r="P18" i="10"/>
  <c r="Y23" i="10"/>
  <c r="V24" i="10"/>
  <c r="X24" i="10" s="1"/>
  <c r="H24" i="10"/>
  <c r="Y7" i="10"/>
  <c r="Q8" i="10"/>
  <c r="O7" i="10"/>
  <c r="Y10" i="10"/>
  <c r="Q19" i="10"/>
  <c r="U9" i="10"/>
  <c r="X10" i="10"/>
  <c r="Z15" i="10"/>
  <c r="F15" i="10"/>
  <c r="P15" i="10"/>
  <c r="U15" i="10"/>
  <c r="F20" i="10"/>
  <c r="Z20" i="10"/>
  <c r="P20" i="10"/>
  <c r="Y22" i="10"/>
  <c r="L15" i="10"/>
  <c r="Y14" i="10"/>
  <c r="L16" i="10"/>
  <c r="X20" i="10"/>
  <c r="L22" i="10"/>
  <c r="Z47" i="8"/>
  <c r="E24" i="10"/>
  <c r="Q6" i="10"/>
  <c r="D24" i="10"/>
  <c r="R49" i="12" l="1"/>
  <c r="B49" i="12" s="1"/>
  <c r="AB49" i="12"/>
  <c r="D35" i="12"/>
  <c r="L35" i="12"/>
  <c r="P35" i="12" s="1"/>
  <c r="R18" i="10"/>
  <c r="R7" i="10"/>
  <c r="V42" i="12"/>
  <c r="R11" i="10"/>
  <c r="R15" i="10"/>
  <c r="R16" i="10"/>
  <c r="J49" i="12"/>
  <c r="S13" i="11"/>
  <c r="R20" i="10"/>
  <c r="P49" i="12"/>
  <c r="S38" i="11"/>
  <c r="S16" i="11"/>
  <c r="S24" i="11"/>
  <c r="P42" i="12"/>
  <c r="S22" i="11"/>
  <c r="R9" i="10"/>
  <c r="U24" i="10"/>
  <c r="S19" i="11"/>
  <c r="T49" i="12"/>
  <c r="C49" i="12" s="1"/>
  <c r="F42" i="12"/>
  <c r="S23" i="11"/>
  <c r="Z42" i="12"/>
  <c r="C42" i="12" s="1"/>
  <c r="S43" i="11"/>
  <c r="S31" i="11"/>
  <c r="S39" i="11"/>
  <c r="S28" i="11"/>
  <c r="S37" i="11"/>
  <c r="F24" i="10"/>
  <c r="S34" i="11"/>
  <c r="R8" i="10"/>
  <c r="L24" i="10"/>
  <c r="Z24" i="10"/>
  <c r="AE49" i="12" s="1"/>
  <c r="I24" i="10"/>
  <c r="Q24" i="10"/>
  <c r="R19" i="10"/>
  <c r="R21" i="10"/>
  <c r="R6" i="10"/>
  <c r="P24" i="10"/>
  <c r="Y24" i="10"/>
  <c r="S9" i="11" l="1"/>
  <c r="V35" i="12" s="1"/>
  <c r="S25" i="11"/>
  <c r="S8" i="11"/>
  <c r="R35" i="12" s="1"/>
  <c r="D49" i="12"/>
  <c r="AB42" i="12"/>
  <c r="V49" i="12"/>
  <c r="B42" i="12"/>
  <c r="D42" i="12" s="1"/>
  <c r="J42" i="12"/>
  <c r="S40" i="11"/>
  <c r="R24" i="10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Y47" i="6"/>
  <c r="X47" i="6"/>
  <c r="AA46" i="6"/>
  <c r="D46" i="6"/>
  <c r="B46" i="6"/>
  <c r="AA45" i="6"/>
  <c r="D45" i="6"/>
  <c r="C45" i="6"/>
  <c r="B45" i="6"/>
  <c r="AA44" i="6"/>
  <c r="C44" i="6"/>
  <c r="B44" i="6"/>
  <c r="AA43" i="6"/>
  <c r="D43" i="6"/>
  <c r="C43" i="6"/>
  <c r="B43" i="6"/>
  <c r="AA42" i="6"/>
  <c r="D42" i="6"/>
  <c r="C42" i="6"/>
  <c r="B42" i="6"/>
  <c r="AA41" i="6"/>
  <c r="D41" i="6"/>
  <c r="C41" i="6"/>
  <c r="B41" i="6"/>
  <c r="AA40" i="6"/>
  <c r="D40" i="6"/>
  <c r="C40" i="6"/>
  <c r="B40" i="6"/>
  <c r="AA39" i="6"/>
  <c r="D39" i="6"/>
  <c r="C39" i="6"/>
  <c r="B39" i="6"/>
  <c r="AA38" i="6"/>
  <c r="D38" i="6"/>
  <c r="C38" i="6"/>
  <c r="B38" i="6"/>
  <c r="AA37" i="6"/>
  <c r="D37" i="6"/>
  <c r="C37" i="6"/>
  <c r="B37" i="6"/>
  <c r="AA36" i="6"/>
  <c r="D36" i="6"/>
  <c r="C36" i="6"/>
  <c r="B36" i="6"/>
  <c r="AA35" i="6"/>
  <c r="D35" i="6"/>
  <c r="C35" i="6"/>
  <c r="B35" i="6"/>
  <c r="AA34" i="6"/>
  <c r="D34" i="6"/>
  <c r="C34" i="6"/>
  <c r="B34" i="6"/>
  <c r="AA33" i="6"/>
  <c r="D33" i="6"/>
  <c r="C33" i="6"/>
  <c r="B33" i="6"/>
  <c r="AA32" i="6"/>
  <c r="D32" i="6"/>
  <c r="C32" i="6"/>
  <c r="B32" i="6"/>
  <c r="AA31" i="6"/>
  <c r="D31" i="6"/>
  <c r="C31" i="6"/>
  <c r="B31" i="6"/>
  <c r="AA30" i="6"/>
  <c r="D30" i="6"/>
  <c r="C30" i="6"/>
  <c r="B30" i="6"/>
  <c r="AA29" i="6"/>
  <c r="D29" i="6"/>
  <c r="C29" i="6"/>
  <c r="B29" i="6"/>
  <c r="AA28" i="6"/>
  <c r="D28" i="6"/>
  <c r="C28" i="6"/>
  <c r="B28" i="6"/>
  <c r="AA27" i="6"/>
  <c r="D27" i="6"/>
  <c r="C27" i="6"/>
  <c r="B27" i="6"/>
  <c r="AA26" i="6"/>
  <c r="D26" i="6"/>
  <c r="C26" i="6"/>
  <c r="B26" i="6"/>
  <c r="AA25" i="6"/>
  <c r="D25" i="6"/>
  <c r="C25" i="6"/>
  <c r="B25" i="6"/>
  <c r="AA24" i="6"/>
  <c r="D24" i="6"/>
  <c r="C24" i="6"/>
  <c r="B24" i="6"/>
  <c r="AA23" i="6"/>
  <c r="D23" i="6"/>
  <c r="C23" i="6"/>
  <c r="B23" i="6"/>
  <c r="AA22" i="6"/>
  <c r="D22" i="6"/>
  <c r="C22" i="6"/>
  <c r="B22" i="6"/>
  <c r="AA21" i="6"/>
  <c r="D21" i="6"/>
  <c r="C21" i="6"/>
  <c r="B21" i="6"/>
  <c r="AA20" i="6"/>
  <c r="D20" i="6"/>
  <c r="C20" i="6"/>
  <c r="B20" i="6"/>
  <c r="AA19" i="6"/>
  <c r="D19" i="6"/>
  <c r="C19" i="6"/>
  <c r="B19" i="6"/>
  <c r="AA18" i="6"/>
  <c r="D18" i="6"/>
  <c r="C18" i="6"/>
  <c r="B18" i="6"/>
  <c r="AB17" i="6"/>
  <c r="AA17" i="6"/>
  <c r="Z17" i="6"/>
  <c r="D17" i="6"/>
  <c r="C17" i="6"/>
  <c r="B17" i="6"/>
  <c r="AB16" i="6"/>
  <c r="AA16" i="6"/>
  <c r="Z16" i="6"/>
  <c r="D16" i="6"/>
  <c r="C16" i="6"/>
  <c r="B16" i="6"/>
  <c r="AA15" i="6"/>
  <c r="D15" i="6"/>
  <c r="C15" i="6"/>
  <c r="B15" i="6"/>
  <c r="AA14" i="6"/>
  <c r="D14" i="6"/>
  <c r="C14" i="6"/>
  <c r="B14" i="6"/>
  <c r="AA13" i="6"/>
  <c r="D13" i="6"/>
  <c r="C13" i="6"/>
  <c r="B13" i="6"/>
  <c r="AA12" i="6"/>
  <c r="D12" i="6"/>
  <c r="C12" i="6"/>
  <c r="B12" i="6"/>
  <c r="AA11" i="6"/>
  <c r="D11" i="6"/>
  <c r="C11" i="6"/>
  <c r="B11" i="6"/>
  <c r="AA10" i="6"/>
  <c r="D10" i="6"/>
  <c r="C10" i="6"/>
  <c r="B10" i="6"/>
  <c r="AA9" i="6"/>
  <c r="D9" i="6"/>
  <c r="C9" i="6"/>
  <c r="B9" i="6"/>
  <c r="AA8" i="6"/>
  <c r="D8" i="6"/>
  <c r="C8" i="6"/>
  <c r="B8" i="6"/>
  <c r="AA7" i="6"/>
  <c r="D7" i="6"/>
  <c r="AB3" i="6" s="1"/>
  <c r="H55" i="12" s="1"/>
  <c r="C7" i="6"/>
  <c r="B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X2" i="6"/>
  <c r="AA3" i="6" l="1"/>
  <c r="C55" i="12" s="1"/>
  <c r="N5" i="11"/>
  <c r="N6" i="11"/>
  <c r="C34" i="12" s="1"/>
  <c r="N34" i="12" s="1"/>
  <c r="S10" i="11"/>
  <c r="T28" i="11" s="1"/>
  <c r="Y35" i="12"/>
  <c r="N33" i="11"/>
  <c r="N30" i="11"/>
  <c r="N48" i="12" s="1"/>
  <c r="N36" i="11"/>
  <c r="N27" i="11"/>
  <c r="N35" i="11"/>
  <c r="N32" i="11"/>
  <c r="N26" i="11"/>
  <c r="F48" i="12" s="1"/>
  <c r="N29" i="11"/>
  <c r="L48" i="12" s="1"/>
  <c r="M6" i="7"/>
  <c r="W21" i="7"/>
  <c r="W17" i="7"/>
  <c r="W13" i="7"/>
  <c r="W9" i="7"/>
  <c r="V23" i="7"/>
  <c r="V19" i="7"/>
  <c r="V15" i="7"/>
  <c r="V11" i="7"/>
  <c r="V7" i="7"/>
  <c r="T20" i="7"/>
  <c r="T16" i="7"/>
  <c r="T12" i="7"/>
  <c r="T8" i="7"/>
  <c r="T22" i="7"/>
  <c r="T10" i="7"/>
  <c r="W14" i="7"/>
  <c r="W6" i="7"/>
  <c r="V8" i="7"/>
  <c r="T13" i="7"/>
  <c r="W20" i="7"/>
  <c r="W16" i="7"/>
  <c r="W12" i="7"/>
  <c r="W8" i="7"/>
  <c r="V22" i="7"/>
  <c r="V18" i="7"/>
  <c r="V14" i="7"/>
  <c r="V10" i="7"/>
  <c r="V6" i="7"/>
  <c r="T23" i="7"/>
  <c r="T19" i="7"/>
  <c r="T15" i="7"/>
  <c r="T11" i="7"/>
  <c r="T7" i="7"/>
  <c r="T18" i="7"/>
  <c r="T6" i="7"/>
  <c r="W18" i="7"/>
  <c r="V20" i="7"/>
  <c r="V12" i="7"/>
  <c r="X12" i="7" s="1"/>
  <c r="T17" i="7"/>
  <c r="W23" i="7"/>
  <c r="W19" i="7"/>
  <c r="W15" i="7"/>
  <c r="W11" i="7"/>
  <c r="W7" i="7"/>
  <c r="V21" i="7"/>
  <c r="X21" i="7" s="1"/>
  <c r="V17" i="7"/>
  <c r="X17" i="7" s="1"/>
  <c r="V13" i="7"/>
  <c r="X13" i="7" s="1"/>
  <c r="V9" i="7"/>
  <c r="X9" i="7" s="1"/>
  <c r="T14" i="7"/>
  <c r="W22" i="7"/>
  <c r="W10" i="7"/>
  <c r="V16" i="7"/>
  <c r="T21" i="7"/>
  <c r="T9" i="7"/>
  <c r="S20" i="7"/>
  <c r="S16" i="7"/>
  <c r="S12" i="7"/>
  <c r="S8" i="7"/>
  <c r="N23" i="7"/>
  <c r="N19" i="7"/>
  <c r="N15" i="7"/>
  <c r="N11" i="7"/>
  <c r="N7" i="7"/>
  <c r="M21" i="7"/>
  <c r="M17" i="7"/>
  <c r="M13" i="7"/>
  <c r="M9" i="7"/>
  <c r="S23" i="7"/>
  <c r="S19" i="7"/>
  <c r="S15" i="7"/>
  <c r="S11" i="7"/>
  <c r="S7" i="7"/>
  <c r="N22" i="7"/>
  <c r="N18" i="7"/>
  <c r="N14" i="7"/>
  <c r="N10" i="7"/>
  <c r="N6" i="7"/>
  <c r="M20" i="7"/>
  <c r="M16" i="7"/>
  <c r="M12" i="7"/>
  <c r="M8" i="7"/>
  <c r="M11" i="7"/>
  <c r="O11" i="7" s="1"/>
  <c r="S22" i="7"/>
  <c r="S18" i="7"/>
  <c r="S14" i="7"/>
  <c r="U14" i="7" s="1"/>
  <c r="S10" i="7"/>
  <c r="S6" i="7"/>
  <c r="N21" i="7"/>
  <c r="N17" i="7"/>
  <c r="N13" i="7"/>
  <c r="N9" i="7"/>
  <c r="M23" i="7"/>
  <c r="M19" i="7"/>
  <c r="M15" i="7"/>
  <c r="M7" i="7"/>
  <c r="O7" i="7" s="1"/>
  <c r="S21" i="7"/>
  <c r="S17" i="7"/>
  <c r="S13" i="7"/>
  <c r="S9" i="7"/>
  <c r="N20" i="7"/>
  <c r="N16" i="7"/>
  <c r="N12" i="7"/>
  <c r="N8" i="7"/>
  <c r="M22" i="7"/>
  <c r="M18" i="7"/>
  <c r="M14" i="7"/>
  <c r="M10" i="7"/>
  <c r="K23" i="7"/>
  <c r="K19" i="7"/>
  <c r="K15" i="7"/>
  <c r="K11" i="7"/>
  <c r="K7" i="7"/>
  <c r="J21" i="7"/>
  <c r="J17" i="7"/>
  <c r="J13" i="7"/>
  <c r="J9" i="7"/>
  <c r="H21" i="7"/>
  <c r="H17" i="7"/>
  <c r="H13" i="7"/>
  <c r="H9" i="7"/>
  <c r="G23" i="7"/>
  <c r="G19" i="7"/>
  <c r="G15" i="7"/>
  <c r="G11" i="7"/>
  <c r="G7" i="7"/>
  <c r="E22" i="7"/>
  <c r="E18" i="7"/>
  <c r="E14" i="7"/>
  <c r="E10" i="7"/>
  <c r="E6" i="7"/>
  <c r="D20" i="7"/>
  <c r="D16" i="7"/>
  <c r="D12" i="7"/>
  <c r="D8" i="7"/>
  <c r="D7" i="7"/>
  <c r="K22" i="7"/>
  <c r="K18" i="7"/>
  <c r="K14" i="7"/>
  <c r="K10" i="7"/>
  <c r="K6" i="7"/>
  <c r="J20" i="7"/>
  <c r="J16" i="7"/>
  <c r="J12" i="7"/>
  <c r="J8" i="7"/>
  <c r="H20" i="7"/>
  <c r="H16" i="7"/>
  <c r="H12" i="7"/>
  <c r="H8" i="7"/>
  <c r="G22" i="7"/>
  <c r="G18" i="7"/>
  <c r="G14" i="7"/>
  <c r="G10" i="7"/>
  <c r="H6" i="7"/>
  <c r="E21" i="7"/>
  <c r="E17" i="7"/>
  <c r="E13" i="7"/>
  <c r="E9" i="7"/>
  <c r="D23" i="7"/>
  <c r="D19" i="7"/>
  <c r="D15" i="7"/>
  <c r="D11" i="7"/>
  <c r="K21" i="7"/>
  <c r="K17" i="7"/>
  <c r="K13" i="7"/>
  <c r="K9" i="7"/>
  <c r="J23" i="7"/>
  <c r="L23" i="7" s="1"/>
  <c r="J19" i="7"/>
  <c r="J15" i="7"/>
  <c r="J11" i="7"/>
  <c r="J7" i="7"/>
  <c r="H23" i="7"/>
  <c r="H19" i="7"/>
  <c r="H15" i="7"/>
  <c r="H11" i="7"/>
  <c r="H7" i="7"/>
  <c r="G21" i="7"/>
  <c r="G17" i="7"/>
  <c r="G13" i="7"/>
  <c r="G9" i="7"/>
  <c r="G6" i="7"/>
  <c r="E20" i="7"/>
  <c r="E16" i="7"/>
  <c r="E12" i="7"/>
  <c r="E8" i="7"/>
  <c r="D22" i="7"/>
  <c r="D18" i="7"/>
  <c r="D14" i="7"/>
  <c r="D10" i="7"/>
  <c r="K20" i="7"/>
  <c r="K16" i="7"/>
  <c r="K12" i="7"/>
  <c r="K8" i="7"/>
  <c r="J22" i="7"/>
  <c r="L22" i="7" s="1"/>
  <c r="J18" i="7"/>
  <c r="J14" i="7"/>
  <c r="J10" i="7"/>
  <c r="J6" i="7"/>
  <c r="H22" i="7"/>
  <c r="H18" i="7"/>
  <c r="H14" i="7"/>
  <c r="H10" i="7"/>
  <c r="G20" i="7"/>
  <c r="G16" i="7"/>
  <c r="G12" i="7"/>
  <c r="G8" i="7"/>
  <c r="E23" i="7"/>
  <c r="E19" i="7"/>
  <c r="E15" i="7"/>
  <c r="E11" i="7"/>
  <c r="E7" i="7"/>
  <c r="D21" i="7"/>
  <c r="D17" i="7"/>
  <c r="D13" i="7"/>
  <c r="D9" i="7"/>
  <c r="D6" i="7"/>
  <c r="Z46" i="6"/>
  <c r="X48" i="6"/>
  <c r="AB7" i="6"/>
  <c r="Z8" i="6"/>
  <c r="AB9" i="6"/>
  <c r="Y3" i="6"/>
  <c r="B55" i="12" s="1"/>
  <c r="AB8" i="6"/>
  <c r="AB10" i="6"/>
  <c r="AB12" i="6"/>
  <c r="Z15" i="6"/>
  <c r="Z19" i="6"/>
  <c r="Z21" i="6"/>
  <c r="AB22" i="6"/>
  <c r="Z23" i="6"/>
  <c r="AB24" i="6"/>
  <c r="Z25" i="6"/>
  <c r="AB26" i="6"/>
  <c r="Z27" i="6"/>
  <c r="AB28" i="6"/>
  <c r="Z29" i="6"/>
  <c r="AB30" i="6"/>
  <c r="Z31" i="6"/>
  <c r="AB32" i="6"/>
  <c r="Z33" i="6"/>
  <c r="AB34" i="6"/>
  <c r="Z35" i="6"/>
  <c r="AB36" i="6"/>
  <c r="Z37" i="6"/>
  <c r="AB38" i="6"/>
  <c r="Z39" i="6"/>
  <c r="AB40" i="6"/>
  <c r="Z41" i="6"/>
  <c r="AB42" i="6"/>
  <c r="Z43" i="6"/>
  <c r="AB44" i="6"/>
  <c r="Z45" i="6"/>
  <c r="AB46" i="6"/>
  <c r="Z7" i="6"/>
  <c r="Z9" i="6"/>
  <c r="Z11" i="6"/>
  <c r="Z13" i="6"/>
  <c r="AB14" i="6"/>
  <c r="AB18" i="6"/>
  <c r="AB20" i="6"/>
  <c r="Z3" i="6"/>
  <c r="F55" i="12" s="1"/>
  <c r="Z10" i="6"/>
  <c r="AB11" i="6"/>
  <c r="Z12" i="6"/>
  <c r="AB13" i="6"/>
  <c r="Z14" i="6"/>
  <c r="AB15" i="6"/>
  <c r="Z18" i="6"/>
  <c r="AB19" i="6"/>
  <c r="Z20" i="6"/>
  <c r="AB21" i="6"/>
  <c r="Z22" i="6"/>
  <c r="AB23" i="6"/>
  <c r="Z24" i="6"/>
  <c r="AB25" i="6"/>
  <c r="Z26" i="6"/>
  <c r="AB27" i="6"/>
  <c r="Z28" i="6"/>
  <c r="AB29" i="6"/>
  <c r="Z30" i="6"/>
  <c r="AB31" i="6"/>
  <c r="Z32" i="6"/>
  <c r="AB33" i="6"/>
  <c r="Z34" i="6"/>
  <c r="AB35" i="6"/>
  <c r="Z36" i="6"/>
  <c r="AB37" i="6"/>
  <c r="Z38" i="6"/>
  <c r="AB39" i="6"/>
  <c r="Z40" i="6"/>
  <c r="AB41" i="6"/>
  <c r="Z42" i="6"/>
  <c r="AB43" i="6"/>
  <c r="Z44" i="6"/>
  <c r="AB45" i="6"/>
  <c r="F22" i="7" l="1"/>
  <c r="D55" i="12"/>
  <c r="J55" i="12"/>
  <c r="F23" i="7"/>
  <c r="T31" i="11"/>
  <c r="T35" i="11"/>
  <c r="T42" i="11"/>
  <c r="T38" i="11"/>
  <c r="T17" i="11"/>
  <c r="T19" i="11"/>
  <c r="T18" i="11"/>
  <c r="T43" i="11"/>
  <c r="T25" i="11"/>
  <c r="T36" i="11"/>
  <c r="T33" i="11"/>
  <c r="T21" i="11"/>
  <c r="T29" i="11"/>
  <c r="T11" i="11"/>
  <c r="T23" i="11"/>
  <c r="T40" i="11"/>
  <c r="O22" i="7"/>
  <c r="U23" i="7"/>
  <c r="T30" i="11"/>
  <c r="T22" i="11"/>
  <c r="T24" i="11"/>
  <c r="T15" i="11"/>
  <c r="T32" i="11"/>
  <c r="T26" i="11"/>
  <c r="T12" i="11"/>
  <c r="T39" i="11"/>
  <c r="B34" i="12"/>
  <c r="N7" i="11"/>
  <c r="U22" i="7"/>
  <c r="T34" i="11"/>
  <c r="T16" i="11"/>
  <c r="T13" i="11"/>
  <c r="T27" i="11"/>
  <c r="T41" i="11"/>
  <c r="T14" i="11"/>
  <c r="T20" i="11"/>
  <c r="T37" i="11"/>
  <c r="F12" i="7"/>
  <c r="L19" i="7"/>
  <c r="F21" i="7"/>
  <c r="I16" i="7"/>
  <c r="L14" i="7"/>
  <c r="U9" i="7"/>
  <c r="U20" i="7"/>
  <c r="I17" i="7"/>
  <c r="O18" i="7"/>
  <c r="U19" i="7"/>
  <c r="U18" i="7"/>
  <c r="X16" i="7"/>
  <c r="I20" i="7"/>
  <c r="L18" i="7"/>
  <c r="O15" i="7"/>
  <c r="Q6" i="7"/>
  <c r="F16" i="7"/>
  <c r="P11" i="7"/>
  <c r="R48" i="12"/>
  <c r="B48" i="12" s="1"/>
  <c r="N41" i="11"/>
  <c r="F9" i="7"/>
  <c r="U8" i="7"/>
  <c r="F10" i="7"/>
  <c r="U7" i="7"/>
  <c r="U21" i="7"/>
  <c r="F8" i="7"/>
  <c r="N20" i="11"/>
  <c r="X41" i="12" s="1"/>
  <c r="N42" i="11"/>
  <c r="N43" i="11" s="1"/>
  <c r="N21" i="11"/>
  <c r="Z41" i="12" s="1"/>
  <c r="N14" i="11"/>
  <c r="L41" i="12" s="1"/>
  <c r="I21" i="7"/>
  <c r="N15" i="11"/>
  <c r="N41" i="12" s="1"/>
  <c r="Q19" i="7"/>
  <c r="Y18" i="7"/>
  <c r="F14" i="7"/>
  <c r="I9" i="7"/>
  <c r="O10" i="7"/>
  <c r="U11" i="7"/>
  <c r="N11" i="11"/>
  <c r="F41" i="12" s="1"/>
  <c r="N18" i="11"/>
  <c r="T41" i="12" s="1"/>
  <c r="T48" i="12"/>
  <c r="L7" i="7"/>
  <c r="X14" i="7"/>
  <c r="P48" i="12"/>
  <c r="N17" i="11"/>
  <c r="R41" i="12" s="1"/>
  <c r="N12" i="11"/>
  <c r="N39" i="11"/>
  <c r="H48" i="12"/>
  <c r="F13" i="7"/>
  <c r="I8" i="7"/>
  <c r="O19" i="7"/>
  <c r="U12" i="7"/>
  <c r="X20" i="7"/>
  <c r="Z6" i="7"/>
  <c r="N31" i="11"/>
  <c r="Q15" i="7"/>
  <c r="L15" i="7"/>
  <c r="N38" i="11"/>
  <c r="N28" i="11"/>
  <c r="W24" i="7"/>
  <c r="V26" i="7" s="1"/>
  <c r="N34" i="11"/>
  <c r="N37" i="11"/>
  <c r="E24" i="7"/>
  <c r="D26" i="7" s="1"/>
  <c r="F17" i="7"/>
  <c r="F7" i="7"/>
  <c r="F20" i="7"/>
  <c r="F18" i="7"/>
  <c r="Y10" i="7"/>
  <c r="K24" i="7"/>
  <c r="J26" i="7" s="1"/>
  <c r="Y11" i="7"/>
  <c r="Y8" i="7"/>
  <c r="Y13" i="7"/>
  <c r="Y21" i="7"/>
  <c r="F15" i="7"/>
  <c r="Y14" i="7"/>
  <c r="Y7" i="7"/>
  <c r="Y16" i="7"/>
  <c r="F19" i="7"/>
  <c r="Y23" i="7"/>
  <c r="Y20" i="7"/>
  <c r="M24" i="7"/>
  <c r="M25" i="7" s="1"/>
  <c r="F6" i="7"/>
  <c r="Q7" i="7"/>
  <c r="Q23" i="7"/>
  <c r="I13" i="7"/>
  <c r="O14" i="7"/>
  <c r="U13" i="7"/>
  <c r="U10" i="7"/>
  <c r="U15" i="7"/>
  <c r="P6" i="7"/>
  <c r="Y9" i="7"/>
  <c r="Q11" i="7"/>
  <c r="L11" i="7"/>
  <c r="U17" i="7"/>
  <c r="P10" i="7"/>
  <c r="D24" i="7"/>
  <c r="D25" i="7" s="1"/>
  <c r="Y22" i="7"/>
  <c r="P8" i="7"/>
  <c r="F11" i="7"/>
  <c r="I12" i="7"/>
  <c r="L10" i="7"/>
  <c r="O23" i="7"/>
  <c r="U16" i="7"/>
  <c r="P21" i="7"/>
  <c r="Z21" i="7"/>
  <c r="Z14" i="7"/>
  <c r="P14" i="7"/>
  <c r="Q12" i="7"/>
  <c r="Z19" i="7"/>
  <c r="P19" i="7"/>
  <c r="R19" i="7" s="1"/>
  <c r="Q17" i="7"/>
  <c r="I14" i="7"/>
  <c r="L12" i="7"/>
  <c r="Z7" i="7"/>
  <c r="P7" i="7"/>
  <c r="R7" i="7" s="1"/>
  <c r="Z20" i="7"/>
  <c r="P20" i="7"/>
  <c r="Q18" i="7"/>
  <c r="I15" i="7"/>
  <c r="L13" i="7"/>
  <c r="U6" i="7"/>
  <c r="S24" i="7"/>
  <c r="S25" i="7" s="1"/>
  <c r="O16" i="7"/>
  <c r="O9" i="7"/>
  <c r="T24" i="7"/>
  <c r="S26" i="7" s="1"/>
  <c r="X10" i="7"/>
  <c r="X15" i="7"/>
  <c r="Z9" i="7"/>
  <c r="P9" i="7"/>
  <c r="Z18" i="7"/>
  <c r="P18" i="7"/>
  <c r="Q16" i="7"/>
  <c r="Z23" i="7"/>
  <c r="P23" i="7"/>
  <c r="Q21" i="7"/>
  <c r="I18" i="7"/>
  <c r="L16" i="7"/>
  <c r="Z8" i="7"/>
  <c r="Q22" i="7"/>
  <c r="I19" i="7"/>
  <c r="L17" i="7"/>
  <c r="O20" i="7"/>
  <c r="O13" i="7"/>
  <c r="Y15" i="7"/>
  <c r="Y12" i="7"/>
  <c r="X8" i="7"/>
  <c r="X19" i="7"/>
  <c r="Y17" i="7"/>
  <c r="Z13" i="7"/>
  <c r="P13" i="7"/>
  <c r="L6" i="7"/>
  <c r="J24" i="7"/>
  <c r="J25" i="7" s="1"/>
  <c r="Z22" i="7"/>
  <c r="P22" i="7"/>
  <c r="Q20" i="7"/>
  <c r="Z11" i="7"/>
  <c r="Q9" i="7"/>
  <c r="H24" i="7"/>
  <c r="G26" i="7" s="1"/>
  <c r="I22" i="7"/>
  <c r="L20" i="7"/>
  <c r="Z12" i="7"/>
  <c r="P12" i="7"/>
  <c r="Q10" i="7"/>
  <c r="R10" i="7" s="1"/>
  <c r="I7" i="7"/>
  <c r="I23" i="7"/>
  <c r="L21" i="7"/>
  <c r="O8" i="7"/>
  <c r="N24" i="7"/>
  <c r="M26" i="7" s="1"/>
  <c r="O17" i="7"/>
  <c r="Y19" i="7"/>
  <c r="X18" i="7"/>
  <c r="Y6" i="7"/>
  <c r="X7" i="7"/>
  <c r="X23" i="7"/>
  <c r="Z17" i="7"/>
  <c r="P17" i="7"/>
  <c r="Z10" i="7"/>
  <c r="Q8" i="7"/>
  <c r="I6" i="7"/>
  <c r="G24" i="7"/>
  <c r="G25" i="7" s="1"/>
  <c r="Z15" i="7"/>
  <c r="P15" i="7"/>
  <c r="Q13" i="7"/>
  <c r="I10" i="7"/>
  <c r="L8" i="7"/>
  <c r="Z16" i="7"/>
  <c r="P16" i="7"/>
  <c r="R16" i="7" s="1"/>
  <c r="Q14" i="7"/>
  <c r="I11" i="7"/>
  <c r="L9" i="7"/>
  <c r="O12" i="7"/>
  <c r="O21" i="7"/>
  <c r="X6" i="7"/>
  <c r="V24" i="7"/>
  <c r="V25" i="7" s="1"/>
  <c r="X22" i="7"/>
  <c r="X11" i="7"/>
  <c r="O6" i="7"/>
  <c r="Z4" i="6"/>
  <c r="AB4" i="6"/>
  <c r="G11" i="2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R6" i="3"/>
  <c r="G6" i="3"/>
  <c r="H6" i="3"/>
  <c r="I6" i="3"/>
  <c r="J6" i="3"/>
  <c r="K6" i="3"/>
  <c r="L6" i="3"/>
  <c r="M6" i="3"/>
  <c r="N6" i="3"/>
  <c r="O6" i="3"/>
  <c r="P6" i="3"/>
  <c r="Q6" i="3"/>
  <c r="S6" i="3"/>
  <c r="T6" i="3"/>
  <c r="U6" i="3"/>
  <c r="V6" i="3"/>
  <c r="W6" i="3"/>
  <c r="F6" i="3"/>
  <c r="B8" i="3"/>
  <c r="C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D46" i="3"/>
  <c r="C7" i="3"/>
  <c r="B7" i="3"/>
  <c r="B23" i="2"/>
  <c r="Y47" i="3"/>
  <c r="X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C4" i="3"/>
  <c r="Z46" i="3" s="1"/>
  <c r="C3" i="3"/>
  <c r="X2" i="3"/>
  <c r="Y3" i="3" l="1"/>
  <c r="Z3" i="3"/>
  <c r="X48" i="3"/>
  <c r="L34" i="12"/>
  <c r="P34" i="12" s="1"/>
  <c r="D34" i="12"/>
  <c r="I6" i="11"/>
  <c r="C33" i="12" s="1"/>
  <c r="N33" i="12" s="1"/>
  <c r="I5" i="11"/>
  <c r="R6" i="7"/>
  <c r="R15" i="7"/>
  <c r="G27" i="7"/>
  <c r="N13" i="11"/>
  <c r="R11" i="7"/>
  <c r="V48" i="12"/>
  <c r="P41" i="12"/>
  <c r="X48" i="12"/>
  <c r="Z16" i="3"/>
  <c r="M27" i="7"/>
  <c r="V27" i="7"/>
  <c r="J27" i="7"/>
  <c r="D27" i="7"/>
  <c r="P25" i="7"/>
  <c r="P26" i="7"/>
  <c r="Y26" i="7" s="1"/>
  <c r="Z26" i="7" s="1"/>
  <c r="S27" i="7"/>
  <c r="C48" i="12"/>
  <c r="D48" i="12" s="1"/>
  <c r="Z48" i="12"/>
  <c r="AB41" i="12"/>
  <c r="N22" i="11"/>
  <c r="N23" i="11"/>
  <c r="N8" i="11" s="1"/>
  <c r="R34" i="12" s="1"/>
  <c r="N16" i="11"/>
  <c r="D53" i="12"/>
  <c r="N19" i="11"/>
  <c r="J48" i="12"/>
  <c r="B41" i="12"/>
  <c r="N24" i="11"/>
  <c r="N9" i="11" s="1"/>
  <c r="V34" i="12" s="1"/>
  <c r="H41" i="12"/>
  <c r="C41" i="12" s="1"/>
  <c r="V41" i="12"/>
  <c r="Z24" i="7"/>
  <c r="AE48" i="12" s="1"/>
  <c r="I27" i="11"/>
  <c r="I36" i="11"/>
  <c r="I30" i="11"/>
  <c r="I33" i="11"/>
  <c r="AB17" i="3"/>
  <c r="AB16" i="3"/>
  <c r="I26" i="11"/>
  <c r="I29" i="11"/>
  <c r="I35" i="11"/>
  <c r="I32" i="11"/>
  <c r="Z17" i="3"/>
  <c r="P24" i="7"/>
  <c r="N40" i="11"/>
  <c r="R18" i="7"/>
  <c r="L24" i="7"/>
  <c r="Q24" i="7"/>
  <c r="R12" i="7"/>
  <c r="R23" i="7"/>
  <c r="H6" i="5"/>
  <c r="R22" i="7"/>
  <c r="R17" i="7"/>
  <c r="N21" i="5"/>
  <c r="N23" i="5"/>
  <c r="N22" i="5"/>
  <c r="W21" i="5"/>
  <c r="W17" i="5"/>
  <c r="W13" i="5"/>
  <c r="W9" i="5"/>
  <c r="V22" i="5"/>
  <c r="V18" i="5"/>
  <c r="V14" i="5"/>
  <c r="T23" i="5"/>
  <c r="T11" i="5"/>
  <c r="S16" i="5"/>
  <c r="S19" i="5"/>
  <c r="W20" i="5"/>
  <c r="W16" i="5"/>
  <c r="W12" i="5"/>
  <c r="W8" i="5"/>
  <c r="V21" i="5"/>
  <c r="V17" i="5"/>
  <c r="V13" i="5"/>
  <c r="V9" i="5"/>
  <c r="T22" i="5"/>
  <c r="T18" i="5"/>
  <c r="T14" i="5"/>
  <c r="T10" i="5"/>
  <c r="S11" i="5"/>
  <c r="W23" i="5"/>
  <c r="W19" i="5"/>
  <c r="W15" i="5"/>
  <c r="W11" i="5"/>
  <c r="W7" i="5"/>
  <c r="V20" i="5"/>
  <c r="V16" i="5"/>
  <c r="V12" i="5"/>
  <c r="V8" i="5"/>
  <c r="T21" i="5"/>
  <c r="T17" i="5"/>
  <c r="T13" i="5"/>
  <c r="T9" i="5"/>
  <c r="S22" i="5"/>
  <c r="S18" i="5"/>
  <c r="S14" i="5"/>
  <c r="S10" i="5"/>
  <c r="S21" i="5"/>
  <c r="U21" i="5" s="1"/>
  <c r="S13" i="5"/>
  <c r="V10" i="5"/>
  <c r="T15" i="5"/>
  <c r="S20" i="5"/>
  <c r="S8" i="5"/>
  <c r="S15" i="5"/>
  <c r="W22" i="5"/>
  <c r="W18" i="5"/>
  <c r="W14" i="5"/>
  <c r="W10" i="5"/>
  <c r="V23" i="5"/>
  <c r="X23" i="5" s="1"/>
  <c r="V19" i="5"/>
  <c r="X19" i="5" s="1"/>
  <c r="V15" i="5"/>
  <c r="X15" i="5" s="1"/>
  <c r="V11" i="5"/>
  <c r="X11" i="5" s="1"/>
  <c r="V7" i="5"/>
  <c r="X7" i="5" s="1"/>
  <c r="T20" i="5"/>
  <c r="T16" i="5"/>
  <c r="T12" i="5"/>
  <c r="T8" i="5"/>
  <c r="S17" i="5"/>
  <c r="S9" i="5"/>
  <c r="T19" i="5"/>
  <c r="T7" i="5"/>
  <c r="S12" i="5"/>
  <c r="S23" i="5"/>
  <c r="S7" i="5"/>
  <c r="N20" i="5"/>
  <c r="N16" i="5"/>
  <c r="N12" i="5"/>
  <c r="N8" i="5"/>
  <c r="M21" i="5"/>
  <c r="M17" i="5"/>
  <c r="M13" i="5"/>
  <c r="M9" i="5"/>
  <c r="K22" i="5"/>
  <c r="K18" i="5"/>
  <c r="K14" i="5"/>
  <c r="K10" i="5"/>
  <c r="J23" i="5"/>
  <c r="J19" i="5"/>
  <c r="J15" i="5"/>
  <c r="J11" i="5"/>
  <c r="J7" i="5"/>
  <c r="H20" i="5"/>
  <c r="H16" i="5"/>
  <c r="H12" i="5"/>
  <c r="H8" i="5"/>
  <c r="G21" i="5"/>
  <c r="G17" i="5"/>
  <c r="G13" i="5"/>
  <c r="G9" i="5"/>
  <c r="E22" i="5"/>
  <c r="E18" i="5"/>
  <c r="E14" i="5"/>
  <c r="E10" i="5"/>
  <c r="E17" i="5"/>
  <c r="E9" i="5"/>
  <c r="N19" i="5"/>
  <c r="N15" i="5"/>
  <c r="N11" i="5"/>
  <c r="N7" i="5"/>
  <c r="M20" i="5"/>
  <c r="M16" i="5"/>
  <c r="M12" i="5"/>
  <c r="M8" i="5"/>
  <c r="K21" i="5"/>
  <c r="K17" i="5"/>
  <c r="K13" i="5"/>
  <c r="K9" i="5"/>
  <c r="J22" i="5"/>
  <c r="J18" i="5"/>
  <c r="J14" i="5"/>
  <c r="J10" i="5"/>
  <c r="H23" i="5"/>
  <c r="H19" i="5"/>
  <c r="H15" i="5"/>
  <c r="H11" i="5"/>
  <c r="H7" i="5"/>
  <c r="G20" i="5"/>
  <c r="G16" i="5"/>
  <c r="G12" i="5"/>
  <c r="G8" i="5"/>
  <c r="E21" i="5"/>
  <c r="E13" i="5"/>
  <c r="N18" i="5"/>
  <c r="N14" i="5"/>
  <c r="N10" i="5"/>
  <c r="M23" i="5"/>
  <c r="M19" i="5"/>
  <c r="M15" i="5"/>
  <c r="M11" i="5"/>
  <c r="M7" i="5"/>
  <c r="K20" i="5"/>
  <c r="K16" i="5"/>
  <c r="K12" i="5"/>
  <c r="K8" i="5"/>
  <c r="J21" i="5"/>
  <c r="J17" i="5"/>
  <c r="J13" i="5"/>
  <c r="J9" i="5"/>
  <c r="H22" i="5"/>
  <c r="H18" i="5"/>
  <c r="H14" i="5"/>
  <c r="H10" i="5"/>
  <c r="G23" i="5"/>
  <c r="G19" i="5"/>
  <c r="G15" i="5"/>
  <c r="G11" i="5"/>
  <c r="G7" i="5"/>
  <c r="E20" i="5"/>
  <c r="E16" i="5"/>
  <c r="E8" i="5"/>
  <c r="N17" i="5"/>
  <c r="N13" i="5"/>
  <c r="N9" i="5"/>
  <c r="M22" i="5"/>
  <c r="M18" i="5"/>
  <c r="O18" i="5" s="1"/>
  <c r="M14" i="5"/>
  <c r="O14" i="5" s="1"/>
  <c r="M10" i="5"/>
  <c r="O10" i="5" s="1"/>
  <c r="K23" i="5"/>
  <c r="K19" i="5"/>
  <c r="K15" i="5"/>
  <c r="K11" i="5"/>
  <c r="K7" i="5"/>
  <c r="J20" i="5"/>
  <c r="L20" i="5" s="1"/>
  <c r="J16" i="5"/>
  <c r="J12" i="5"/>
  <c r="L12" i="5" s="1"/>
  <c r="J8" i="5"/>
  <c r="H21" i="5"/>
  <c r="H17" i="5"/>
  <c r="H13" i="5"/>
  <c r="H9" i="5"/>
  <c r="G22" i="5"/>
  <c r="I22" i="5" s="1"/>
  <c r="G18" i="5"/>
  <c r="G14" i="5"/>
  <c r="I14" i="5" s="1"/>
  <c r="G10" i="5"/>
  <c r="I10" i="5" s="1"/>
  <c r="E23" i="5"/>
  <c r="E19" i="5"/>
  <c r="E15" i="5"/>
  <c r="E11" i="5"/>
  <c r="E7" i="5"/>
  <c r="E12" i="5"/>
  <c r="G6" i="5"/>
  <c r="M6" i="5"/>
  <c r="V6" i="5"/>
  <c r="D7" i="5"/>
  <c r="D11" i="5"/>
  <c r="D15" i="5"/>
  <c r="D19" i="5"/>
  <c r="D23" i="5"/>
  <c r="X24" i="7"/>
  <c r="R8" i="7"/>
  <c r="R9" i="7"/>
  <c r="R20" i="7"/>
  <c r="N6" i="5"/>
  <c r="W6" i="5"/>
  <c r="D8" i="5"/>
  <c r="D12" i="5"/>
  <c r="D16" i="5"/>
  <c r="F16" i="5" s="1"/>
  <c r="D20" i="5"/>
  <c r="I24" i="7"/>
  <c r="R13" i="7"/>
  <c r="R21" i="7"/>
  <c r="AA3" i="3"/>
  <c r="C54" i="12" s="1"/>
  <c r="D6" i="5"/>
  <c r="J6" i="5"/>
  <c r="S6" i="5"/>
  <c r="D9" i="5"/>
  <c r="D13" i="5"/>
  <c r="D17" i="5"/>
  <c r="D21" i="5"/>
  <c r="F21" i="5" s="1"/>
  <c r="Y24" i="7"/>
  <c r="R14" i="7"/>
  <c r="E6" i="5"/>
  <c r="K6" i="5"/>
  <c r="T6" i="5"/>
  <c r="D10" i="5"/>
  <c r="D14" i="5"/>
  <c r="D18" i="5"/>
  <c r="D22" i="5"/>
  <c r="O24" i="7"/>
  <c r="U24" i="7"/>
  <c r="F24" i="7"/>
  <c r="Z21" i="3"/>
  <c r="AB7" i="3"/>
  <c r="Z13" i="3"/>
  <c r="AB15" i="3"/>
  <c r="Z25" i="3"/>
  <c r="AB27" i="3"/>
  <c r="Z33" i="3"/>
  <c r="AB35" i="3"/>
  <c r="Z41" i="3"/>
  <c r="AB43" i="3"/>
  <c r="AB19" i="3"/>
  <c r="Z7" i="3"/>
  <c r="Z9" i="3"/>
  <c r="AB11" i="3"/>
  <c r="AB23" i="3"/>
  <c r="Z29" i="3"/>
  <c r="AB31" i="3"/>
  <c r="Z37" i="3"/>
  <c r="AB39" i="3"/>
  <c r="Z45" i="3"/>
  <c r="AB3" i="3"/>
  <c r="Z8" i="3"/>
  <c r="AB10" i="3"/>
  <c r="Z12" i="3"/>
  <c r="AB14" i="3"/>
  <c r="AB18" i="3"/>
  <c r="Z20" i="3"/>
  <c r="AB22" i="3"/>
  <c r="Z24" i="3"/>
  <c r="AB26" i="3"/>
  <c r="Z28" i="3"/>
  <c r="AB30" i="3"/>
  <c r="Z32" i="3"/>
  <c r="AB34" i="3"/>
  <c r="Z36" i="3"/>
  <c r="AB38" i="3"/>
  <c r="Z40" i="3"/>
  <c r="AB42" i="3"/>
  <c r="Z44" i="3"/>
  <c r="AB46" i="3"/>
  <c r="AB9" i="3"/>
  <c r="Z11" i="3"/>
  <c r="AB13" i="3"/>
  <c r="Z15" i="3"/>
  <c r="Z19" i="3"/>
  <c r="AB21" i="3"/>
  <c r="Z23" i="3"/>
  <c r="AB25" i="3"/>
  <c r="Z27" i="3"/>
  <c r="AB29" i="3"/>
  <c r="Z31" i="3"/>
  <c r="AB33" i="3"/>
  <c r="Z35" i="3"/>
  <c r="AB37" i="3"/>
  <c r="Z39" i="3"/>
  <c r="AB41" i="3"/>
  <c r="Z43" i="3"/>
  <c r="AB45" i="3"/>
  <c r="AB8" i="3"/>
  <c r="Z10" i="3"/>
  <c r="AB12" i="3"/>
  <c r="Z14" i="3"/>
  <c r="Z18" i="3"/>
  <c r="AB20" i="3"/>
  <c r="Z22" i="3"/>
  <c r="AB24" i="3"/>
  <c r="Z26" i="3"/>
  <c r="AB28" i="3"/>
  <c r="Z30" i="3"/>
  <c r="AB32" i="3"/>
  <c r="Z34" i="3"/>
  <c r="AB36" i="3"/>
  <c r="Z38" i="3"/>
  <c r="AB40" i="3"/>
  <c r="Z42" i="3"/>
  <c r="AB44" i="3"/>
  <c r="C56" i="12" l="1"/>
  <c r="H54" i="12"/>
  <c r="AB3" i="8"/>
  <c r="F54" i="12"/>
  <c r="AA3" i="8"/>
  <c r="B54" i="12"/>
  <c r="B56" i="12" s="1"/>
  <c r="L23" i="5"/>
  <c r="Z4" i="3"/>
  <c r="I6" i="5"/>
  <c r="X22" i="5"/>
  <c r="AB48" i="12"/>
  <c r="B33" i="12"/>
  <c r="I7" i="11"/>
  <c r="D54" i="12"/>
  <c r="L22" i="5"/>
  <c r="L8" i="5"/>
  <c r="X17" i="5"/>
  <c r="P27" i="7"/>
  <c r="Y25" i="7"/>
  <c r="Y27" i="7"/>
  <c r="X18" i="5"/>
  <c r="U9" i="5"/>
  <c r="U16" i="5"/>
  <c r="U18" i="5"/>
  <c r="X16" i="5"/>
  <c r="U11" i="5"/>
  <c r="X21" i="5"/>
  <c r="I9" i="5"/>
  <c r="L7" i="5"/>
  <c r="L17" i="5"/>
  <c r="O15" i="5"/>
  <c r="I8" i="5"/>
  <c r="O20" i="5"/>
  <c r="F15" i="5"/>
  <c r="O12" i="5"/>
  <c r="O23" i="5"/>
  <c r="O6" i="5"/>
  <c r="F11" i="5"/>
  <c r="L13" i="5"/>
  <c r="I20" i="5"/>
  <c r="U20" i="5"/>
  <c r="O21" i="5"/>
  <c r="I15" i="5"/>
  <c r="O11" i="5"/>
  <c r="L19" i="5"/>
  <c r="L18" i="5"/>
  <c r="O16" i="5"/>
  <c r="T24" i="5"/>
  <c r="S26" i="5" s="1"/>
  <c r="F6" i="5"/>
  <c r="F18" i="5"/>
  <c r="P10" i="5"/>
  <c r="P12" i="5"/>
  <c r="F13" i="5"/>
  <c r="I12" i="5"/>
  <c r="L11" i="5"/>
  <c r="O22" i="5"/>
  <c r="Y34" i="12"/>
  <c r="N25" i="11"/>
  <c r="N10" i="11" s="1"/>
  <c r="O40" i="11" s="1"/>
  <c r="J41" i="12"/>
  <c r="D41" i="12"/>
  <c r="Z13" i="5"/>
  <c r="I42" i="11"/>
  <c r="I41" i="11"/>
  <c r="Y6" i="5"/>
  <c r="F8" i="5"/>
  <c r="I21" i="5"/>
  <c r="O17" i="5"/>
  <c r="I28" i="11"/>
  <c r="F47" i="12"/>
  <c r="I38" i="11"/>
  <c r="N47" i="12"/>
  <c r="I21" i="11"/>
  <c r="I15" i="11"/>
  <c r="I18" i="11"/>
  <c r="I12" i="11"/>
  <c r="T47" i="12"/>
  <c r="R47" i="12"/>
  <c r="I34" i="11"/>
  <c r="D24" i="5"/>
  <c r="L47" i="12"/>
  <c r="I31" i="11"/>
  <c r="I11" i="11"/>
  <c r="I17" i="11"/>
  <c r="I20" i="11"/>
  <c r="I14" i="11"/>
  <c r="I13" i="5"/>
  <c r="I37" i="11"/>
  <c r="H47" i="12"/>
  <c r="I39" i="11"/>
  <c r="R24" i="7"/>
  <c r="P17" i="5"/>
  <c r="J24" i="5"/>
  <c r="J25" i="5" s="1"/>
  <c r="P20" i="5"/>
  <c r="W24" i="5"/>
  <c r="V26" i="5" s="1"/>
  <c r="L10" i="5"/>
  <c r="U13" i="5"/>
  <c r="U6" i="5"/>
  <c r="X6" i="5"/>
  <c r="Q19" i="5"/>
  <c r="P23" i="5"/>
  <c r="Z12" i="5"/>
  <c r="Z11" i="5"/>
  <c r="L9" i="5"/>
  <c r="Z8" i="5"/>
  <c r="O7" i="5"/>
  <c r="F9" i="5"/>
  <c r="Q16" i="5"/>
  <c r="L14" i="5"/>
  <c r="U8" i="5"/>
  <c r="U17" i="5"/>
  <c r="U10" i="5"/>
  <c r="X8" i="5"/>
  <c r="U19" i="5"/>
  <c r="X14" i="5"/>
  <c r="X13" i="5"/>
  <c r="Q6" i="5"/>
  <c r="F12" i="5"/>
  <c r="U7" i="5"/>
  <c r="U15" i="5"/>
  <c r="Y7" i="5"/>
  <c r="I16" i="5"/>
  <c r="Q11" i="5"/>
  <c r="L6" i="5"/>
  <c r="S24" i="5"/>
  <c r="S25" i="5" s="1"/>
  <c r="F10" i="5"/>
  <c r="I11" i="5"/>
  <c r="O8" i="5"/>
  <c r="P21" i="5"/>
  <c r="Z23" i="5"/>
  <c r="P7" i="5"/>
  <c r="Z19" i="5"/>
  <c r="Z18" i="5"/>
  <c r="I17" i="5"/>
  <c r="Z16" i="5"/>
  <c r="Q15" i="5"/>
  <c r="O13" i="5"/>
  <c r="Q20" i="5"/>
  <c r="R20" i="5" s="1"/>
  <c r="P19" i="5"/>
  <c r="Y18" i="5"/>
  <c r="Y16" i="5"/>
  <c r="Q7" i="5"/>
  <c r="I23" i="5"/>
  <c r="L21" i="5"/>
  <c r="O19" i="5"/>
  <c r="Z14" i="5"/>
  <c r="Q10" i="5"/>
  <c r="Z9" i="5"/>
  <c r="Y8" i="5"/>
  <c r="Y19" i="5"/>
  <c r="U12" i="5"/>
  <c r="Y10" i="5"/>
  <c r="X10" i="5"/>
  <c r="Y14" i="5"/>
  <c r="Y13" i="5"/>
  <c r="Y12" i="5"/>
  <c r="Y11" i="5"/>
  <c r="U22" i="5"/>
  <c r="X20" i="5"/>
  <c r="Y23" i="5"/>
  <c r="X9" i="5"/>
  <c r="Y20" i="5"/>
  <c r="K24" i="5"/>
  <c r="J26" i="5" s="1"/>
  <c r="F14" i="5"/>
  <c r="I19" i="5"/>
  <c r="L15" i="5"/>
  <c r="L16" i="5"/>
  <c r="U14" i="5"/>
  <c r="U23" i="5"/>
  <c r="Z20" i="5"/>
  <c r="Z17" i="5"/>
  <c r="X12" i="5"/>
  <c r="Z15" i="5"/>
  <c r="P22" i="5"/>
  <c r="P13" i="5"/>
  <c r="P16" i="5"/>
  <c r="R16" i="5" s="1"/>
  <c r="N24" i="5"/>
  <c r="M26" i="5" s="1"/>
  <c r="V24" i="5"/>
  <c r="V25" i="5" s="1"/>
  <c r="Z10" i="5"/>
  <c r="F20" i="5"/>
  <c r="F17" i="5"/>
  <c r="O9" i="5"/>
  <c r="Z6" i="5"/>
  <c r="P8" i="5"/>
  <c r="Q12" i="5"/>
  <c r="Q23" i="5"/>
  <c r="Q8" i="5"/>
  <c r="Y9" i="5"/>
  <c r="Y21" i="5"/>
  <c r="F22" i="5"/>
  <c r="F19" i="5"/>
  <c r="I18" i="5"/>
  <c r="I7" i="5"/>
  <c r="Z21" i="5"/>
  <c r="P18" i="5"/>
  <c r="H24" i="5"/>
  <c r="G26" i="5" s="1"/>
  <c r="P15" i="5"/>
  <c r="Y15" i="5"/>
  <c r="E24" i="5"/>
  <c r="D26" i="5" s="1"/>
  <c r="P9" i="5"/>
  <c r="Y22" i="5"/>
  <c r="M24" i="5"/>
  <c r="M25" i="5" s="1"/>
  <c r="F7" i="5"/>
  <c r="F23" i="5"/>
  <c r="P6" i="5"/>
  <c r="R6" i="5" s="1"/>
  <c r="Z22" i="5"/>
  <c r="Z7" i="5"/>
  <c r="P14" i="5"/>
  <c r="P11" i="5"/>
  <c r="G24" i="5"/>
  <c r="G25" i="5" s="1"/>
  <c r="Q21" i="5"/>
  <c r="Q14" i="5"/>
  <c r="Q9" i="5"/>
  <c r="Q18" i="5"/>
  <c r="Q13" i="5"/>
  <c r="Q17" i="5"/>
  <c r="Q22" i="5"/>
  <c r="Y17" i="5"/>
  <c r="AB4" i="3"/>
  <c r="AD3" i="8"/>
  <c r="Z2" i="8"/>
  <c r="D56" i="12" l="1"/>
  <c r="J54" i="12"/>
  <c r="AD4" i="8"/>
  <c r="L33" i="12"/>
  <c r="P33" i="12" s="1"/>
  <c r="D33" i="12"/>
  <c r="R10" i="5"/>
  <c r="Z27" i="7"/>
  <c r="Z25" i="7"/>
  <c r="R12" i="5"/>
  <c r="S27" i="5"/>
  <c r="G27" i="5"/>
  <c r="V47" i="12"/>
  <c r="R23" i="5"/>
  <c r="V27" i="5"/>
  <c r="R18" i="5"/>
  <c r="R21" i="5"/>
  <c r="U24" i="5"/>
  <c r="P26" i="5"/>
  <c r="Y26" i="5" s="1"/>
  <c r="Z26" i="5" s="1"/>
  <c r="O24" i="5"/>
  <c r="M27" i="5"/>
  <c r="P24" i="5"/>
  <c r="D25" i="5"/>
  <c r="J27" i="5"/>
  <c r="O25" i="11"/>
  <c r="T40" i="12"/>
  <c r="I24" i="5"/>
  <c r="C47" i="12"/>
  <c r="L40" i="12"/>
  <c r="I16" i="11"/>
  <c r="N40" i="12"/>
  <c r="X47" i="12"/>
  <c r="I43" i="11"/>
  <c r="R19" i="5"/>
  <c r="F40" i="12"/>
  <c r="I13" i="11"/>
  <c r="I23" i="11"/>
  <c r="I40" i="11"/>
  <c r="R17" i="5"/>
  <c r="X40" i="12"/>
  <c r="I22" i="11"/>
  <c r="Z40" i="12"/>
  <c r="Z47" i="12"/>
  <c r="R40" i="12"/>
  <c r="I19" i="11"/>
  <c r="P47" i="12"/>
  <c r="H40" i="12"/>
  <c r="I24" i="11"/>
  <c r="B47" i="12"/>
  <c r="J47" i="12"/>
  <c r="O30" i="11"/>
  <c r="O42" i="11"/>
  <c r="O36" i="11"/>
  <c r="O21" i="11"/>
  <c r="O33" i="11"/>
  <c r="O24" i="11"/>
  <c r="O27" i="11"/>
  <c r="O12" i="11"/>
  <c r="O18" i="11"/>
  <c r="O39" i="11"/>
  <c r="O15" i="11"/>
  <c r="O41" i="11"/>
  <c r="O14" i="11"/>
  <c r="O43" i="11"/>
  <c r="O26" i="11"/>
  <c r="O17" i="11"/>
  <c r="O20" i="11"/>
  <c r="O29" i="11"/>
  <c r="O32" i="11"/>
  <c r="O11" i="11"/>
  <c r="O35" i="11"/>
  <c r="O37" i="11"/>
  <c r="O23" i="11"/>
  <c r="O38" i="11"/>
  <c r="O22" i="11"/>
  <c r="O19" i="11"/>
  <c r="O16" i="11"/>
  <c r="O13" i="11"/>
  <c r="O31" i="11"/>
  <c r="O28" i="11"/>
  <c r="O34" i="11"/>
  <c r="R7" i="5"/>
  <c r="R11" i="5"/>
  <c r="L24" i="5"/>
  <c r="R13" i="5"/>
  <c r="Z24" i="5"/>
  <c r="AE47" i="12" s="1"/>
  <c r="R15" i="5"/>
  <c r="F24" i="5"/>
  <c r="R8" i="5"/>
  <c r="Q24" i="5"/>
  <c r="R24" i="5" s="1"/>
  <c r="Y24" i="5"/>
  <c r="R22" i="5"/>
  <c r="R9" i="5"/>
  <c r="X24" i="5"/>
  <c r="R14" i="5"/>
  <c r="Z16" i="1"/>
  <c r="Z17" i="1"/>
  <c r="C40" i="12" l="1"/>
  <c r="D47" i="12"/>
  <c r="V40" i="12"/>
  <c r="P25" i="5"/>
  <c r="D27" i="5"/>
  <c r="Y27" i="5" s="1"/>
  <c r="J40" i="12"/>
  <c r="B40" i="12"/>
  <c r="AB40" i="12"/>
  <c r="AB47" i="12"/>
  <c r="I8" i="11"/>
  <c r="R33" i="12" s="1"/>
  <c r="P40" i="12"/>
  <c r="I9" i="11"/>
  <c r="V33" i="12" s="1"/>
  <c r="I25" i="11"/>
  <c r="W23" i="2"/>
  <c r="V23" i="2"/>
  <c r="W22" i="2"/>
  <c r="V22" i="2"/>
  <c r="W21" i="2"/>
  <c r="V21" i="2"/>
  <c r="W20" i="2"/>
  <c r="V20" i="2"/>
  <c r="V19" i="2"/>
  <c r="W19" i="2"/>
  <c r="W18" i="2"/>
  <c r="V18" i="2"/>
  <c r="W17" i="2"/>
  <c r="V17" i="2"/>
  <c r="W16" i="2"/>
  <c r="V16" i="2"/>
  <c r="W15" i="2"/>
  <c r="W14" i="2"/>
  <c r="V15" i="2"/>
  <c r="V14" i="2"/>
  <c r="V13" i="2"/>
  <c r="W13" i="2"/>
  <c r="W12" i="2"/>
  <c r="V12" i="2"/>
  <c r="W11" i="2"/>
  <c r="V11" i="2"/>
  <c r="W10" i="2"/>
  <c r="V10" i="2"/>
  <c r="W9" i="2"/>
  <c r="V9" i="2"/>
  <c r="W8" i="2"/>
  <c r="V8" i="2"/>
  <c r="W7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D40" i="12" l="1"/>
  <c r="Y25" i="5"/>
  <c r="P27" i="5"/>
  <c r="I10" i="11"/>
  <c r="J25" i="11" s="1"/>
  <c r="Y33" i="12"/>
  <c r="W6" i="2"/>
  <c r="V6" i="2"/>
  <c r="V7" i="2"/>
  <c r="Z25" i="5" l="1"/>
  <c r="Z27" i="5"/>
  <c r="J38" i="11"/>
  <c r="J30" i="11"/>
  <c r="J32" i="11"/>
  <c r="J35" i="11"/>
  <c r="J27" i="11"/>
  <c r="J26" i="11"/>
  <c r="J33" i="11"/>
  <c r="J36" i="11"/>
  <c r="J29" i="11"/>
  <c r="J39" i="11"/>
  <c r="J41" i="11"/>
  <c r="J28" i="11"/>
  <c r="J20" i="11"/>
  <c r="J17" i="11"/>
  <c r="J15" i="11"/>
  <c r="J37" i="11"/>
  <c r="J31" i="11"/>
  <c r="J42" i="11"/>
  <c r="J12" i="11"/>
  <c r="J21" i="11"/>
  <c r="J18" i="11"/>
  <c r="J11" i="11"/>
  <c r="J34" i="11"/>
  <c r="J14" i="11"/>
  <c r="J19" i="11"/>
  <c r="J22" i="11"/>
  <c r="J13" i="11"/>
  <c r="J40" i="11"/>
  <c r="J23" i="11"/>
  <c r="J24" i="11"/>
  <c r="J43" i="11"/>
  <c r="J16" i="11"/>
  <c r="T6" i="2"/>
  <c r="S6" i="2"/>
  <c r="S24" i="2" s="1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K6" i="2"/>
  <c r="J6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G8" i="2"/>
  <c r="G7" i="2"/>
  <c r="H7" i="2"/>
  <c r="H6" i="2"/>
  <c r="G6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X23" i="2"/>
  <c r="U7" i="2"/>
  <c r="Y47" i="1"/>
  <c r="X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Z23" i="2" l="1"/>
  <c r="F56" i="12"/>
  <c r="AC3" i="8"/>
  <c r="H56" i="12"/>
  <c r="S25" i="2"/>
  <c r="D26" i="11"/>
  <c r="F46" i="12" s="1"/>
  <c r="D35" i="11"/>
  <c r="D30" i="11"/>
  <c r="N46" i="12" s="1"/>
  <c r="D27" i="11"/>
  <c r="D33" i="11"/>
  <c r="D36" i="11"/>
  <c r="Z8" i="2"/>
  <c r="Z12" i="2"/>
  <c r="Z16" i="2"/>
  <c r="Z20" i="2"/>
  <c r="D32" i="11"/>
  <c r="D29" i="11"/>
  <c r="L46" i="12" s="1"/>
  <c r="I6" i="2"/>
  <c r="Z9" i="2"/>
  <c r="Z17" i="2"/>
  <c r="Z13" i="2"/>
  <c r="Z21" i="2"/>
  <c r="Z8" i="1"/>
  <c r="Z12" i="1"/>
  <c r="Z20" i="1"/>
  <c r="Z24" i="1"/>
  <c r="Z28" i="1"/>
  <c r="Z32" i="1"/>
  <c r="Z40" i="1"/>
  <c r="Z13" i="1"/>
  <c r="Z21" i="1"/>
  <c r="Z29" i="1"/>
  <c r="Z37" i="1"/>
  <c r="Z45" i="1"/>
  <c r="Z9" i="1"/>
  <c r="Z10" i="1"/>
  <c r="Z14" i="1"/>
  <c r="Z18" i="1"/>
  <c r="Z22" i="1"/>
  <c r="Z26" i="1"/>
  <c r="Z30" i="1"/>
  <c r="Z34" i="1"/>
  <c r="Z38" i="1"/>
  <c r="Z42" i="1"/>
  <c r="Z11" i="1"/>
  <c r="Z15" i="1"/>
  <c r="Z19" i="1"/>
  <c r="Z23" i="1"/>
  <c r="Z27" i="1"/>
  <c r="Z31" i="1"/>
  <c r="Z35" i="1"/>
  <c r="Z39" i="1"/>
  <c r="Z43" i="1"/>
  <c r="Z36" i="1"/>
  <c r="Z44" i="1"/>
  <c r="Z25" i="1"/>
  <c r="Z33" i="1"/>
  <c r="Z41" i="1"/>
  <c r="Z46" i="1"/>
  <c r="Z6" i="2"/>
  <c r="Z10" i="2"/>
  <c r="Z14" i="2"/>
  <c r="Z18" i="2"/>
  <c r="Z22" i="2"/>
  <c r="Z7" i="2"/>
  <c r="Z11" i="2"/>
  <c r="Z15" i="2"/>
  <c r="Z19" i="2"/>
  <c r="Y6" i="2"/>
  <c r="X8" i="2"/>
  <c r="X12" i="2"/>
  <c r="X16" i="2"/>
  <c r="X20" i="2"/>
  <c r="X48" i="1"/>
  <c r="U9" i="2"/>
  <c r="U13" i="2"/>
  <c r="U17" i="2"/>
  <c r="U21" i="2"/>
  <c r="U10" i="2"/>
  <c r="U14" i="2"/>
  <c r="U18" i="2"/>
  <c r="U22" i="2"/>
  <c r="X9" i="2"/>
  <c r="X13" i="2"/>
  <c r="X17" i="2"/>
  <c r="X21" i="2"/>
  <c r="U11" i="2"/>
  <c r="U15" i="2"/>
  <c r="U19" i="2"/>
  <c r="U23" i="2"/>
  <c r="X10" i="2"/>
  <c r="X14" i="2"/>
  <c r="X18" i="2"/>
  <c r="X22" i="2"/>
  <c r="U8" i="2"/>
  <c r="U12" i="2"/>
  <c r="U16" i="2"/>
  <c r="U20" i="2"/>
  <c r="X7" i="2"/>
  <c r="X11" i="2"/>
  <c r="X15" i="2"/>
  <c r="X19" i="2"/>
  <c r="O23" i="2"/>
  <c r="I13" i="2"/>
  <c r="I17" i="2"/>
  <c r="I21" i="2"/>
  <c r="O12" i="2"/>
  <c r="X6" i="2"/>
  <c r="O16" i="2"/>
  <c r="O20" i="2"/>
  <c r="L10" i="2"/>
  <c r="F9" i="2"/>
  <c r="F17" i="2"/>
  <c r="O8" i="2"/>
  <c r="L22" i="2"/>
  <c r="L18" i="2"/>
  <c r="L14" i="2"/>
  <c r="F6" i="2"/>
  <c r="F13" i="2"/>
  <c r="L6" i="2"/>
  <c r="F7" i="2"/>
  <c r="F23" i="2"/>
  <c r="O6" i="2"/>
  <c r="F10" i="2"/>
  <c r="F14" i="2"/>
  <c r="F18" i="2"/>
  <c r="L7" i="2"/>
  <c r="L11" i="2"/>
  <c r="L15" i="2"/>
  <c r="L19" i="2"/>
  <c r="L23" i="2"/>
  <c r="F22" i="2"/>
  <c r="I10" i="2"/>
  <c r="I14" i="2"/>
  <c r="I18" i="2"/>
  <c r="I22" i="2"/>
  <c r="O9" i="2"/>
  <c r="O13" i="2"/>
  <c r="O17" i="2"/>
  <c r="O21" i="2"/>
  <c r="U6" i="2"/>
  <c r="F11" i="2"/>
  <c r="F15" i="2"/>
  <c r="F19" i="2"/>
  <c r="L8" i="2"/>
  <c r="L12" i="2"/>
  <c r="L16" i="2"/>
  <c r="L20" i="2"/>
  <c r="I11" i="2"/>
  <c r="I15" i="2"/>
  <c r="I19" i="2"/>
  <c r="I23" i="2"/>
  <c r="O10" i="2"/>
  <c r="O14" i="2"/>
  <c r="O18" i="2"/>
  <c r="O22" i="2"/>
  <c r="F8" i="2"/>
  <c r="F12" i="2"/>
  <c r="F16" i="2"/>
  <c r="F21" i="2"/>
  <c r="L9" i="2"/>
  <c r="L13" i="2"/>
  <c r="L17" i="2"/>
  <c r="L21" i="2"/>
  <c r="I8" i="2"/>
  <c r="I16" i="2"/>
  <c r="I20" i="2"/>
  <c r="O7" i="2"/>
  <c r="O11" i="2"/>
  <c r="O15" i="2"/>
  <c r="O19" i="2"/>
  <c r="I12" i="2"/>
  <c r="I9" i="2"/>
  <c r="I7" i="2"/>
  <c r="F20" i="2"/>
  <c r="Q17" i="2"/>
  <c r="Q16" i="2"/>
  <c r="P18" i="2"/>
  <c r="P16" i="2"/>
  <c r="P23" i="2"/>
  <c r="P6" i="2"/>
  <c r="Y7" i="2"/>
  <c r="P21" i="2"/>
  <c r="J24" i="2"/>
  <c r="J25" i="2" s="1"/>
  <c r="P12" i="2"/>
  <c r="Y23" i="2"/>
  <c r="Q7" i="2"/>
  <c r="T24" i="2"/>
  <c r="P8" i="2"/>
  <c r="P10" i="2"/>
  <c r="Q8" i="2"/>
  <c r="Y8" i="2"/>
  <c r="P9" i="2"/>
  <c r="Q10" i="2"/>
  <c r="Y10" i="2"/>
  <c r="P11" i="2"/>
  <c r="Q12" i="2"/>
  <c r="Y12" i="2"/>
  <c r="P15" i="2"/>
  <c r="Y15" i="2"/>
  <c r="Q19" i="2"/>
  <c r="Q20" i="2"/>
  <c r="Q21" i="2"/>
  <c r="Q9" i="2"/>
  <c r="Y9" i="2"/>
  <c r="Q11" i="2"/>
  <c r="Y11" i="2"/>
  <c r="E24" i="2"/>
  <c r="N24" i="2"/>
  <c r="M26" i="2" s="1"/>
  <c r="V24" i="2"/>
  <c r="P13" i="2"/>
  <c r="Y19" i="2"/>
  <c r="AB7" i="1"/>
  <c r="AB15" i="1"/>
  <c r="AB23" i="1"/>
  <c r="AB31" i="1"/>
  <c r="AB39" i="1"/>
  <c r="AB19" i="1"/>
  <c r="AB27" i="1"/>
  <c r="AB35" i="1"/>
  <c r="AB43" i="1"/>
  <c r="AB11" i="1"/>
  <c r="AB10" i="1"/>
  <c r="P7" i="2"/>
  <c r="K24" i="2"/>
  <c r="J26" i="2" s="1"/>
  <c r="W24" i="2"/>
  <c r="Y13" i="2"/>
  <c r="Q14" i="2"/>
  <c r="Q15" i="2"/>
  <c r="Y16" i="2"/>
  <c r="P17" i="2"/>
  <c r="Y22" i="2"/>
  <c r="D24" i="2"/>
  <c r="G24" i="2"/>
  <c r="G25" i="2" s="1"/>
  <c r="H24" i="2"/>
  <c r="G26" i="2" s="1"/>
  <c r="Q13" i="2"/>
  <c r="P14" i="2"/>
  <c r="Y14" i="2"/>
  <c r="Y17" i="2"/>
  <c r="P19" i="2"/>
  <c r="M24" i="2"/>
  <c r="M25" i="2" s="1"/>
  <c r="Q6" i="2"/>
  <c r="Y21" i="2"/>
  <c r="Q18" i="2"/>
  <c r="Y20" i="2"/>
  <c r="Q23" i="2"/>
  <c r="Y18" i="2"/>
  <c r="P22" i="2"/>
  <c r="P20" i="2"/>
  <c r="Q22" i="2"/>
  <c r="AB8" i="1"/>
  <c r="AB12" i="1"/>
  <c r="AB16" i="1"/>
  <c r="AB20" i="1"/>
  <c r="AB24" i="1"/>
  <c r="AB28" i="1"/>
  <c r="AB32" i="1"/>
  <c r="AB36" i="1"/>
  <c r="AB40" i="1"/>
  <c r="AB42" i="1"/>
  <c r="AB46" i="1"/>
  <c r="AB9" i="1"/>
  <c r="AB13" i="1"/>
  <c r="AB17" i="1"/>
  <c r="AB21" i="1"/>
  <c r="AB25" i="1"/>
  <c r="AB29" i="1"/>
  <c r="AB33" i="1"/>
  <c r="AB37" i="1"/>
  <c r="AB41" i="1"/>
  <c r="AB45" i="1"/>
  <c r="AB14" i="1"/>
  <c r="AB18" i="1"/>
  <c r="AB22" i="1"/>
  <c r="AB26" i="1"/>
  <c r="AB30" i="1"/>
  <c r="AB34" i="1"/>
  <c r="AB38" i="1"/>
  <c r="AB44" i="1"/>
  <c r="P24" i="2" l="1"/>
  <c r="D26" i="2"/>
  <c r="P26" i="2" s="1"/>
  <c r="Q24" i="2"/>
  <c r="J56" i="12"/>
  <c r="J53" i="12"/>
  <c r="AB4" i="8"/>
  <c r="P46" i="12"/>
  <c r="S26" i="2"/>
  <c r="S27" i="2" s="1"/>
  <c r="J27" i="2"/>
  <c r="T46" i="12"/>
  <c r="D41" i="11"/>
  <c r="X46" i="12" s="1"/>
  <c r="D25" i="2"/>
  <c r="D27" i="2" s="1"/>
  <c r="V26" i="2"/>
  <c r="V25" i="2"/>
  <c r="R46" i="12"/>
  <c r="V46" i="12" s="1"/>
  <c r="D15" i="11"/>
  <c r="N39" i="12" s="1"/>
  <c r="D12" i="11"/>
  <c r="D21" i="11"/>
  <c r="Z39" i="12" s="1"/>
  <c r="D18" i="11"/>
  <c r="T39" i="12" s="1"/>
  <c r="H46" i="12"/>
  <c r="D39" i="11"/>
  <c r="D11" i="11"/>
  <c r="F39" i="12" s="1"/>
  <c r="D14" i="11"/>
  <c r="L39" i="12" s="1"/>
  <c r="D42" i="11"/>
  <c r="Z46" i="12" s="1"/>
  <c r="D17" i="11"/>
  <c r="R39" i="12" s="1"/>
  <c r="D20" i="11"/>
  <c r="X39" i="12" s="1"/>
  <c r="D37" i="11"/>
  <c r="D38" i="11"/>
  <c r="D28" i="11"/>
  <c r="D31" i="11"/>
  <c r="D34" i="11"/>
  <c r="Z24" i="2"/>
  <c r="AE46" i="12" s="1"/>
  <c r="F24" i="2"/>
  <c r="R20" i="2"/>
  <c r="R14" i="2"/>
  <c r="R13" i="2"/>
  <c r="R22" i="2"/>
  <c r="R17" i="2"/>
  <c r="R7" i="2"/>
  <c r="R19" i="2"/>
  <c r="R9" i="2"/>
  <c r="R8" i="2"/>
  <c r="R12" i="2"/>
  <c r="R16" i="2"/>
  <c r="R15" i="2"/>
  <c r="R21" i="2"/>
  <c r="I24" i="2"/>
  <c r="R11" i="2"/>
  <c r="R23" i="2"/>
  <c r="X24" i="2"/>
  <c r="O24" i="2"/>
  <c r="U24" i="2"/>
  <c r="L24" i="2"/>
  <c r="R10" i="2"/>
  <c r="R18" i="2"/>
  <c r="R6" i="2"/>
  <c r="Y24" i="2"/>
  <c r="R24" i="2" l="1"/>
  <c r="P39" i="12"/>
  <c r="B46" i="12"/>
  <c r="C46" i="12"/>
  <c r="Y26" i="2"/>
  <c r="Z26" i="2" s="1"/>
  <c r="AB39" i="12"/>
  <c r="J46" i="12"/>
  <c r="P25" i="2"/>
  <c r="Y25" i="2" s="1"/>
  <c r="V39" i="12"/>
  <c r="D43" i="11"/>
  <c r="H39" i="12"/>
  <c r="C39" i="12" s="1"/>
  <c r="D24" i="11"/>
  <c r="D9" i="11" s="1"/>
  <c r="V32" i="12" s="1"/>
  <c r="B39" i="12"/>
  <c r="AB46" i="12"/>
  <c r="D40" i="11"/>
  <c r="D16" i="11"/>
  <c r="D23" i="11"/>
  <c r="D8" i="11" s="1"/>
  <c r="R32" i="12" s="1"/>
  <c r="D13" i="11"/>
  <c r="D22" i="11"/>
  <c r="D19" i="11"/>
  <c r="G27" i="2"/>
  <c r="M27" i="2"/>
  <c r="V27" i="2"/>
  <c r="D46" i="12" l="1"/>
  <c r="Y27" i="2"/>
  <c r="Z27" i="2"/>
  <c r="Z25" i="2"/>
  <c r="P27" i="2"/>
  <c r="D39" i="12"/>
  <c r="Y32" i="12"/>
  <c r="J39" i="12"/>
  <c r="D25" i="11"/>
  <c r="D10" i="11" s="1"/>
  <c r="E26" i="11" l="1"/>
  <c r="E25" i="11" l="1"/>
  <c r="E11" i="11"/>
  <c r="E24" i="11"/>
  <c r="E41" i="11"/>
  <c r="E21" i="11"/>
  <c r="E33" i="11"/>
  <c r="E30" i="11"/>
  <c r="E27" i="11"/>
  <c r="E12" i="11"/>
  <c r="E43" i="11"/>
  <c r="E39" i="11"/>
  <c r="E18" i="11"/>
  <c r="E15" i="11"/>
  <c r="E36" i="11"/>
  <c r="E42" i="11"/>
  <c r="E32" i="11"/>
  <c r="E35" i="11"/>
  <c r="E29" i="11"/>
  <c r="E28" i="11"/>
  <c r="E14" i="11"/>
  <c r="E31" i="11"/>
  <c r="E37" i="11"/>
  <c r="E34" i="11"/>
  <c r="E38" i="11"/>
  <c r="E20" i="11"/>
  <c r="E17" i="11"/>
  <c r="E13" i="11"/>
  <c r="E19" i="11"/>
  <c r="E23" i="11"/>
  <c r="E22" i="11"/>
  <c r="E40" i="11"/>
  <c r="E16" i="11"/>
</calcChain>
</file>

<file path=xl/comments1.xml><?xml version="1.0" encoding="utf-8"?>
<comments xmlns="http://schemas.openxmlformats.org/spreadsheetml/2006/main">
  <authors>
    <author>Preferred Customer</author>
  </authors>
  <commentList>
    <comment ref="G1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G1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25" authorId="0" shapeId="0">
      <text>
        <r>
          <rPr>
            <b/>
            <sz val="11"/>
            <color indexed="10"/>
            <rFont val="Tahoma"/>
            <family val="2"/>
          </rPr>
          <t>Totali i 3 Statistikave 1, 2 dhe 3.</t>
        </r>
      </text>
    </comment>
  </commentList>
</comments>
</file>

<file path=xl/comments4.xml><?xml version="1.0" encoding="utf-8"?>
<comments xmlns="http://schemas.openxmlformats.org/spreadsheetml/2006/main">
  <authors>
    <author>Preferred Customer</author>
  </authors>
  <commentList>
    <comment ref="D4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10"/>
            <color indexed="10"/>
            <rFont val="Tahoma"/>
            <family val="2"/>
          </rPr>
          <t>Punuar nga Skender Gashi SHFMU "SHKËNDIJA", Suharekë!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<sst xmlns="http://schemas.openxmlformats.org/spreadsheetml/2006/main" count="1040" uniqueCount="174">
  <si>
    <t>Shkolla:</t>
  </si>
  <si>
    <t>M</t>
  </si>
  <si>
    <t>F</t>
  </si>
  <si>
    <t>Klasa:</t>
  </si>
  <si>
    <t>Pa.</t>
  </si>
  <si>
    <t>Ar.</t>
  </si>
  <si>
    <t>Nr i nxënësve:</t>
  </si>
  <si>
    <t>Nr. i lëndëve:</t>
  </si>
  <si>
    <t>Gjith:</t>
  </si>
  <si>
    <t>Informata personale</t>
  </si>
  <si>
    <t>Gjuhët dhe komunikim</t>
  </si>
  <si>
    <t>Artet</t>
  </si>
  <si>
    <t>Matematikë</t>
  </si>
  <si>
    <t>Shkencat natyrore</t>
  </si>
  <si>
    <t>Ed. Fiz sport dhe shën.</t>
  </si>
  <si>
    <t>Jeta dhe puna</t>
  </si>
  <si>
    <t>Mësim me zgjedhje</t>
  </si>
  <si>
    <t>Mungesat</t>
  </si>
  <si>
    <t>Nota mesatare</t>
  </si>
  <si>
    <t>Me të dobëta</t>
  </si>
  <si>
    <t>Suksesi</t>
  </si>
  <si>
    <t>Emri</t>
  </si>
  <si>
    <t>Mbiemri</t>
  </si>
  <si>
    <t>Gjinia M/F</t>
  </si>
  <si>
    <t>Perioda</t>
  </si>
  <si>
    <t>Paarsyeshme</t>
  </si>
  <si>
    <t>Arsyeshme</t>
  </si>
  <si>
    <t>Gjithsej:</t>
  </si>
  <si>
    <t>Kujdestar klase:</t>
  </si>
  <si>
    <t>Viti shkollor</t>
  </si>
  <si>
    <t>Gjuhë angleze</t>
  </si>
  <si>
    <t>M.Z</t>
  </si>
  <si>
    <t>Shoqëria dhe mjedisi</t>
  </si>
  <si>
    <t>P1</t>
  </si>
  <si>
    <t>Fushat kurrikulare</t>
  </si>
  <si>
    <t>Lëndët mësimore</t>
  </si>
  <si>
    <t>Shkëlqyeshëm</t>
  </si>
  <si>
    <t>Shumë mirë</t>
  </si>
  <si>
    <t>Mirë</t>
  </si>
  <si>
    <t>Mjaftueshëm</t>
  </si>
  <si>
    <t>Gjithsej pozitiv</t>
  </si>
  <si>
    <t>Përcillen</t>
  </si>
  <si>
    <t>Pa notuar</t>
  </si>
  <si>
    <t>Nota mes.</t>
  </si>
  <si>
    <t>Numri i nxënësve</t>
  </si>
  <si>
    <t>%</t>
  </si>
  <si>
    <t>Nr.</t>
  </si>
  <si>
    <t>Mësimi me zgjedhje</t>
  </si>
  <si>
    <t>Gjithsej</t>
  </si>
  <si>
    <t>SHFMU "Shkëndija" Suharekë</t>
  </si>
  <si>
    <t>Gjithsej në mbarim të Periodës 1</t>
  </si>
  <si>
    <t>Gjuhët dhe komunikimi</t>
  </si>
  <si>
    <t>Matematika</t>
  </si>
  <si>
    <t>Ed. fiz sport dhe shën.</t>
  </si>
  <si>
    <t>Gjith. nx.</t>
  </si>
  <si>
    <t>P2</t>
  </si>
  <si>
    <t>p e r I o d a  2</t>
  </si>
  <si>
    <t>Gjithsej në mbarim të Periodës 2</t>
  </si>
  <si>
    <t>p e r I o d a  3</t>
  </si>
  <si>
    <t>P3</t>
  </si>
  <si>
    <t>Gjithsej në mbarim të Periodës 3</t>
  </si>
  <si>
    <t>p e r I o d a  1</t>
  </si>
  <si>
    <t xml:space="preserve"> Mbiemri</t>
  </si>
  <si>
    <t>Gjinia</t>
  </si>
  <si>
    <t>Nota përfundimtare</t>
  </si>
  <si>
    <t>N.P</t>
  </si>
  <si>
    <t>Nota pËrfundimtare</t>
  </si>
  <si>
    <t>Gjith. Përfundimtare:</t>
  </si>
  <si>
    <t>NP</t>
  </si>
  <si>
    <t>SUKSESI PËRFUNDIMTAR I NXËNËSVE SIPAS LËNDËVE MËSIMORE - NP</t>
  </si>
  <si>
    <t>P E R I O D A  1</t>
  </si>
  <si>
    <t>P E R I O D A  2</t>
  </si>
  <si>
    <t>P E R I O D A  3</t>
  </si>
  <si>
    <t>Raporti i suksesit</t>
  </si>
  <si>
    <t>Mesatarja e 3 Periodave</t>
  </si>
  <si>
    <t>Nota Vjetore</t>
  </si>
  <si>
    <t>Të regjistruar</t>
  </si>
  <si>
    <t>Përqindjet</t>
  </si>
  <si>
    <t>GJ</t>
  </si>
  <si>
    <t>Vijojnë</t>
  </si>
  <si>
    <t>Me një të dobët</t>
  </si>
  <si>
    <t>dobëta</t>
  </si>
  <si>
    <t xml:space="preserve">Me tri të </t>
  </si>
  <si>
    <t>Gj</t>
  </si>
  <si>
    <t>Gjithsej negativ</t>
  </si>
  <si>
    <t>Të panotuar</t>
  </si>
  <si>
    <t>NOTA PËrfundimtRE</t>
  </si>
  <si>
    <t>Nota Përfundimtare</t>
  </si>
  <si>
    <t>Me dy të dobëta</t>
  </si>
  <si>
    <t xml:space="preserve">Me tri të dobëta </t>
  </si>
  <si>
    <t xml:space="preserve">Me katër të dobëta e më shumë </t>
  </si>
  <si>
    <t>SUKSESI PERIODIK I NXËNËSVE SIPAS LËNDËVE MËSIMORE - P 1</t>
  </si>
  <si>
    <t>SUKSESI PERIODIK I NXËNËSVE SIPAS LËNDËVE MËSIMORE - P 2</t>
  </si>
  <si>
    <t>SUKSESI PERIODIK I NXËNËSVE SIPAS LËNDËVE MËSIMORE - P 3</t>
  </si>
  <si>
    <t>Raporti i suksesit të klasës (paraleles)</t>
  </si>
  <si>
    <t>Kl.</t>
  </si>
  <si>
    <t>Nr</t>
  </si>
  <si>
    <t>Lëndët</t>
  </si>
  <si>
    <t>Shkëlq.</t>
  </si>
  <si>
    <t>Sh. mirë</t>
  </si>
  <si>
    <t xml:space="preserve">Mirë </t>
  </si>
  <si>
    <t>Mjaft.</t>
  </si>
  <si>
    <t>Gj. Pozitiv</t>
  </si>
  <si>
    <t>Negativ</t>
  </si>
  <si>
    <t>Vlerësimi i të notuarit</t>
  </si>
  <si>
    <t>Plotësohen tri periodat dhe nota vjetore</t>
  </si>
  <si>
    <t>P</t>
  </si>
  <si>
    <t>Gjithsej nx. të regj.</t>
  </si>
  <si>
    <t>Të çregjistruar</t>
  </si>
  <si>
    <t>Gjithsej të notuar  (Vijues)</t>
  </si>
  <si>
    <t>Këtu mbledhen  notat e nxënësve vijues të mësimeve</t>
  </si>
  <si>
    <t>Gjithsej Pozitiv</t>
  </si>
  <si>
    <t xml:space="preserve">Sh. mirë </t>
  </si>
  <si>
    <t xml:space="preserve">Mirë         </t>
  </si>
  <si>
    <t xml:space="preserve">Mjaftueshëm    </t>
  </si>
  <si>
    <t>Gjithsej vijues, Nx. të notuar</t>
  </si>
  <si>
    <t xml:space="preserve">Gjithsej Negativ     </t>
  </si>
  <si>
    <t>me 1 dobët</t>
  </si>
  <si>
    <t>Me 2 dobëta</t>
  </si>
  <si>
    <t>Me 3 dobëta +</t>
  </si>
  <si>
    <t>Numri i m u n g e s a v e</t>
  </si>
  <si>
    <t>Orët</t>
  </si>
  <si>
    <t>Me arsye</t>
  </si>
  <si>
    <t>Pa arsye</t>
  </si>
  <si>
    <t>Planifikuara</t>
  </si>
  <si>
    <t>Realizuara</t>
  </si>
  <si>
    <t>Pa realizuara</t>
  </si>
  <si>
    <t>ORËT E PLANIFIKUARA, TË MBAJTURA DHE TË PAMBAJTURA</t>
  </si>
  <si>
    <t>REQAN</t>
  </si>
  <si>
    <t>PERIUDHA  I</t>
  </si>
  <si>
    <t>PERIUDHA  II</t>
  </si>
  <si>
    <t>PERIUDHA  III</t>
  </si>
  <si>
    <t>GJITHSEJ</t>
  </si>
  <si>
    <t>Të planifi-kuara</t>
  </si>
  <si>
    <t>Të mbaj-tura</t>
  </si>
  <si>
    <t>Të pambaj-tura</t>
  </si>
  <si>
    <t>Me datë,</t>
  </si>
  <si>
    <t>Kujdestari i klasës:</t>
  </si>
  <si>
    <t>M/F</t>
  </si>
  <si>
    <t>NM</t>
  </si>
  <si>
    <t>Gjuhë amtare</t>
  </si>
  <si>
    <t>Edukatë muzikore</t>
  </si>
  <si>
    <t>Edukatë Figurative</t>
  </si>
  <si>
    <t>Njeriu dhe natyra</t>
  </si>
  <si>
    <t>Ed. fizike, sportet &amp; shëndeti</t>
  </si>
  <si>
    <t>Shkathtësi për jetë</t>
  </si>
  <si>
    <t>Nr. i nxënësve:</t>
  </si>
  <si>
    <t>Klikoni dy herë në Fajllin: Microsoft Word Document !!!</t>
  </si>
  <si>
    <t>FILE</t>
  </si>
  <si>
    <t>Pa</t>
  </si>
  <si>
    <t>Ar</t>
  </si>
  <si>
    <t>Totali</t>
  </si>
  <si>
    <t>P 3</t>
  </si>
  <si>
    <t>Qershor</t>
  </si>
  <si>
    <t>Maj</t>
  </si>
  <si>
    <t>Prill</t>
  </si>
  <si>
    <t>P 2</t>
  </si>
  <si>
    <t>Mars</t>
  </si>
  <si>
    <t>Shkurt</t>
  </si>
  <si>
    <t>Janar</t>
  </si>
  <si>
    <t>P 1</t>
  </si>
  <si>
    <t>Dhjetor</t>
  </si>
  <si>
    <t>Nëntor</t>
  </si>
  <si>
    <t>Tetor</t>
  </si>
  <si>
    <t>Shtator</t>
  </si>
  <si>
    <t>MUNGESAT E NXËNËSVE NË TRI PERIODA DHE NË FUND TË VITIT SHKOLLOR</t>
  </si>
  <si>
    <t>Nxënës pa mungesa PM</t>
  </si>
  <si>
    <r>
      <t>Gjithsej:</t>
    </r>
    <r>
      <rPr>
        <b/>
        <sz val="12"/>
        <color rgb="FFC00000"/>
        <rFont val="Calibri"/>
        <family val="2"/>
        <scheme val="minor"/>
      </rPr>
      <t xml:space="preserve"> Ar./Pa.</t>
    </r>
  </si>
  <si>
    <r>
      <rPr>
        <b/>
        <sz val="12"/>
        <rFont val="Calibri"/>
        <family val="2"/>
        <scheme val="minor"/>
      </rPr>
      <t xml:space="preserve">Gjith. Përfundimtare: </t>
    </r>
    <r>
      <rPr>
        <b/>
        <sz val="12"/>
        <color rgb="FFFF0000"/>
        <rFont val="Calibri"/>
        <family val="2"/>
        <scheme val="minor"/>
      </rPr>
      <t>Ar./Pa.</t>
    </r>
  </si>
  <si>
    <t>IV/2</t>
  </si>
  <si>
    <t>Gjithsej në mbarim të vitit mësimor</t>
  </si>
  <si>
    <t>MZ</t>
  </si>
  <si>
    <t>Skender Gashi</t>
  </si>
  <si>
    <t>2021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</si>
</sst>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indexed="10"/>
      <name val="Tahoma"/>
      <family val="2"/>
    </font>
    <font>
      <sz val="9"/>
      <color indexed="81"/>
      <name val="Tahoma"/>
      <family val="2"/>
    </font>
    <font>
      <b/>
      <sz val="11"/>
      <color indexed="10"/>
      <name val="Tahoma"/>
      <family val="2"/>
    </font>
    <font>
      <b/>
      <sz val="16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b/>
      <sz val="14"/>
      <color rgb="FFFF0000"/>
      <name val="Algerian"/>
      <family val="5"/>
    </font>
    <font>
      <b/>
      <sz val="16"/>
      <color rgb="FFFF0000"/>
      <name val="Calibri"/>
      <family val="2"/>
      <scheme val="minor"/>
    </font>
    <font>
      <b/>
      <sz val="12"/>
      <name val="Aharoni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6"/>
      <color rgb="FFFF0000"/>
      <name val="Algerian"/>
      <family val="5"/>
    </font>
    <font>
      <b/>
      <sz val="11"/>
      <name val="Algerian"/>
      <family val="5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theme="1"/>
      <name val="Times New Roman"/>
      <family val="1"/>
    </font>
    <font>
      <b/>
      <i/>
      <sz val="16"/>
      <color rgb="FFFF0000"/>
      <name val="Algerian"/>
      <family val="5"/>
    </font>
    <font>
      <b/>
      <i/>
      <sz val="16"/>
      <color theme="3" tint="-0.249977111117893"/>
      <name val="Algerian"/>
      <family val="5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  <charset val="238"/>
    </font>
    <font>
      <sz val="10"/>
      <color rgb="FFFF0000"/>
      <name val="Arial"/>
      <family val="2"/>
    </font>
    <font>
      <sz val="12"/>
      <color rgb="FF222222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  <charset val="238"/>
    </font>
    <font>
      <b/>
      <sz val="18"/>
      <color rgb="FFFF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b/>
      <sz val="12"/>
      <color rgb="FF002060"/>
      <name val="Rockwell Extra Bold"/>
      <family val="1"/>
    </font>
    <font>
      <b/>
      <sz val="14"/>
      <color theme="5" tint="-0.499984740745262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37" fillId="0" borderId="0"/>
    <xf numFmtId="0" fontId="1" fillId="27" borderId="0"/>
    <xf numFmtId="0" fontId="52" fillId="0" borderId="0"/>
    <xf numFmtId="0" fontId="69" fillId="0" borderId="0" applyNumberFormat="0" applyFill="0" applyBorder="0" applyAlignment="0" applyProtection="0">
      <alignment vertical="top"/>
      <protection locked="0"/>
    </xf>
  </cellStyleXfs>
  <cellXfs count="993">
    <xf numFmtId="0" fontId="0" fillId="0" borderId="0" xfId="0"/>
    <xf numFmtId="0" fontId="0" fillId="0" borderId="0" xfId="0" applyProtection="1">
      <protection locked="0"/>
    </xf>
    <xf numFmtId="0" fontId="8" fillId="12" borderId="1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locked="0"/>
    </xf>
    <xf numFmtId="0" fontId="8" fillId="14" borderId="2" xfId="1" applyFont="1" applyFill="1" applyBorder="1" applyAlignment="1" applyProtection="1">
      <alignment horizontal="center" vertical="center" wrapText="1"/>
      <protection hidden="1"/>
    </xf>
    <xf numFmtId="0" fontId="8" fillId="15" borderId="1" xfId="1" applyFont="1" applyFill="1" applyBorder="1" applyAlignment="1" applyProtection="1">
      <alignment horizontal="center" vertical="center" wrapText="1"/>
      <protection hidden="1"/>
    </xf>
    <xf numFmtId="0" fontId="2" fillId="3" borderId="14" xfId="2" applyFont="1" applyBorder="1" applyAlignment="1" applyProtection="1">
      <alignment horizontal="center" vertical="center" textRotation="90" wrapText="1"/>
    </xf>
    <xf numFmtId="1" fontId="9" fillId="12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11" borderId="18" xfId="1" applyNumberFormat="1" applyFill="1" applyBorder="1" applyAlignment="1" applyProtection="1">
      <alignment horizontal="center" vertical="center" wrapText="1"/>
      <protection hidden="1"/>
    </xf>
    <xf numFmtId="1" fontId="1" fillId="11" borderId="20" xfId="1" applyNumberFormat="1" applyFill="1" applyBorder="1" applyAlignment="1" applyProtection="1">
      <alignment horizontal="center" vertical="center" wrapText="1"/>
      <protection hidden="1"/>
    </xf>
    <xf numFmtId="1" fontId="7" fillId="2" borderId="17" xfId="1" applyNumberFormat="1" applyFont="1" applyBorder="1" applyAlignment="1" applyProtection="1">
      <alignment horizontal="center"/>
      <protection locked="0"/>
    </xf>
    <xf numFmtId="1" fontId="7" fillId="2" borderId="22" xfId="1" applyNumberFormat="1" applyFont="1" applyBorder="1" applyAlignment="1" applyProtection="1">
      <alignment horizontal="center"/>
      <protection locked="0"/>
    </xf>
    <xf numFmtId="1" fontId="9" fillId="12" borderId="14" xfId="1" applyNumberFormat="1" applyFont="1" applyFill="1" applyBorder="1" applyAlignment="1" applyProtection="1">
      <alignment horizontal="center" vertical="center" wrapText="1"/>
      <protection locked="0"/>
    </xf>
    <xf numFmtId="1" fontId="1" fillId="11" borderId="15" xfId="1" applyNumberFormat="1" applyFill="1" applyBorder="1" applyAlignment="1" applyProtection="1">
      <alignment horizontal="center" vertical="center" wrapText="1"/>
      <protection hidden="1"/>
    </xf>
    <xf numFmtId="0" fontId="2" fillId="3" borderId="1" xfId="2" applyFont="1" applyBorder="1" applyAlignment="1" applyProtection="1">
      <alignment horizontal="right"/>
    </xf>
    <xf numFmtId="0" fontId="2" fillId="3" borderId="26" xfId="2" applyFont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7" fillId="14" borderId="1" xfId="1" applyFont="1" applyFill="1" applyBorder="1" applyAlignment="1" applyProtection="1">
      <alignment horizontal="center" vertical="center" wrapText="1"/>
      <protection hidden="1"/>
    </xf>
    <xf numFmtId="0" fontId="7" fillId="15" borderId="1" xfId="1" applyFont="1" applyFill="1" applyBorder="1" applyAlignment="1" applyProtection="1">
      <alignment horizontal="center" vertical="center" wrapText="1"/>
      <protection hidden="1"/>
    </xf>
    <xf numFmtId="0" fontId="2" fillId="3" borderId="14" xfId="2" applyFont="1" applyBorder="1" applyAlignment="1" applyProtection="1">
      <alignment horizontal="center" vertical="center" wrapText="1"/>
      <protection hidden="1"/>
    </xf>
    <xf numFmtId="0" fontId="7" fillId="2" borderId="11" xfId="1" applyFont="1" applyBorder="1" applyAlignment="1" applyProtection="1">
      <alignment horizontal="center" vertical="center" wrapText="1"/>
      <protection locked="0"/>
    </xf>
    <xf numFmtId="1" fontId="9" fillId="12" borderId="3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0" fillId="3" borderId="37" xfId="2" applyFont="1" applyBorder="1" applyAlignment="1" applyProtection="1">
      <alignment horizontal="center"/>
      <protection hidden="1"/>
    </xf>
    <xf numFmtId="0" fontId="10" fillId="3" borderId="30" xfId="2" applyFont="1" applyBorder="1" applyAlignment="1" applyProtection="1">
      <alignment horizontal="center"/>
      <protection hidden="1"/>
    </xf>
    <xf numFmtId="1" fontId="10" fillId="3" borderId="43" xfId="2" applyNumberFormat="1" applyFont="1" applyBorder="1" applyAlignment="1" applyProtection="1">
      <alignment horizontal="center" vertical="center" wrapText="1"/>
      <protection hidden="1"/>
    </xf>
    <xf numFmtId="0" fontId="7" fillId="2" borderId="11" xfId="1" applyFont="1" applyBorder="1" applyAlignment="1" applyProtection="1">
      <alignment horizontal="center"/>
      <protection locked="0"/>
    </xf>
    <xf numFmtId="0" fontId="8" fillId="13" borderId="11" xfId="6" applyFont="1" applyFill="1" applyBorder="1" applyAlignment="1" applyProtection="1">
      <alignment horizontal="center" vertical="center" wrapText="1"/>
    </xf>
    <xf numFmtId="0" fontId="8" fillId="13" borderId="10" xfId="6" applyFont="1" applyFill="1" applyBorder="1" applyAlignment="1" applyProtection="1">
      <alignment horizontal="center" vertical="center" wrapText="1"/>
    </xf>
    <xf numFmtId="0" fontId="8" fillId="13" borderId="14" xfId="6" applyFont="1" applyFill="1" applyBorder="1" applyAlignment="1" applyProtection="1">
      <alignment horizontal="center" vertical="center" wrapText="1"/>
    </xf>
    <xf numFmtId="1" fontId="7" fillId="3" borderId="17" xfId="2" applyNumberFormat="1" applyFont="1" applyBorder="1" applyAlignment="1" applyProtection="1">
      <alignment horizontal="center" vertical="center" wrapText="1"/>
    </xf>
    <xf numFmtId="0" fontId="7" fillId="17" borderId="17" xfId="1" applyFont="1" applyFill="1" applyBorder="1" applyAlignment="1" applyProtection="1">
      <alignment horizontal="center" vertical="center" wrapText="1"/>
      <protection locked="0"/>
    </xf>
    <xf numFmtId="1" fontId="7" fillId="3" borderId="11" xfId="2" applyNumberFormat="1" applyFont="1" applyBorder="1" applyAlignment="1" applyProtection="1">
      <alignment horizontal="center" vertical="center" wrapText="1"/>
    </xf>
    <xf numFmtId="0" fontId="7" fillId="17" borderId="11" xfId="1" applyFont="1" applyFill="1" applyBorder="1" applyAlignment="1" applyProtection="1">
      <alignment horizontal="center" vertical="center" wrapText="1"/>
      <protection locked="0"/>
    </xf>
    <xf numFmtId="0" fontId="27" fillId="2" borderId="11" xfId="1" applyFont="1" applyBorder="1" applyAlignment="1" applyProtection="1">
      <alignment vertical="center" wrapText="1"/>
      <protection locked="0"/>
    </xf>
    <xf numFmtId="1" fontId="7" fillId="3" borderId="14" xfId="2" applyNumberFormat="1" applyFont="1" applyBorder="1" applyAlignment="1" applyProtection="1">
      <alignment horizontal="center" vertical="center" wrapText="1"/>
    </xf>
    <xf numFmtId="0" fontId="27" fillId="2" borderId="14" xfId="1" applyFont="1" applyBorder="1" applyAlignment="1" applyProtection="1">
      <alignment vertical="center" wrapText="1"/>
      <protection locked="0"/>
    </xf>
    <xf numFmtId="0" fontId="7" fillId="17" borderId="14" xfId="1" applyFont="1" applyFill="1" applyBorder="1" applyAlignment="1" applyProtection="1">
      <alignment horizontal="center" vertical="center" wrapText="1"/>
      <protection locked="0"/>
    </xf>
    <xf numFmtId="0" fontId="7" fillId="18" borderId="14" xfId="1" applyFont="1" applyFill="1" applyBorder="1" applyAlignment="1" applyProtection="1">
      <alignment horizontal="center" vertical="center" wrapText="1"/>
    </xf>
    <xf numFmtId="1" fontId="4" fillId="17" borderId="31" xfId="0" applyNumberFormat="1" applyFont="1" applyFill="1" applyBorder="1" applyAlignment="1" applyProtection="1">
      <alignment horizontal="center"/>
      <protection hidden="1"/>
    </xf>
    <xf numFmtId="0" fontId="28" fillId="13" borderId="44" xfId="6" applyFont="1" applyFill="1" applyBorder="1" applyAlignment="1" applyProtection="1">
      <alignment horizontal="center" vertical="center" wrapText="1"/>
      <protection hidden="1"/>
    </xf>
    <xf numFmtId="0" fontId="28" fillId="13" borderId="17" xfId="6" applyFont="1" applyFill="1" applyBorder="1" applyAlignment="1" applyProtection="1">
      <alignment horizontal="center" vertical="center" wrapText="1"/>
      <protection hidden="1"/>
    </xf>
    <xf numFmtId="164" fontId="28" fillId="13" borderId="10" xfId="6" applyNumberFormat="1" applyFont="1" applyFill="1" applyBorder="1" applyAlignment="1" applyProtection="1">
      <alignment horizontal="center" vertical="center" wrapText="1"/>
      <protection hidden="1"/>
    </xf>
    <xf numFmtId="1" fontId="24" fillId="3" borderId="48" xfId="2" applyNumberFormat="1" applyFont="1" applyBorder="1" applyAlignment="1" applyProtection="1">
      <alignment horizontal="center" vertical="center" wrapText="1"/>
      <protection hidden="1"/>
    </xf>
    <xf numFmtId="164" fontId="29" fillId="3" borderId="38" xfId="2" applyNumberFormat="1" applyFont="1" applyBorder="1" applyAlignment="1" applyProtection="1">
      <alignment horizontal="center" vertical="center" wrapText="1"/>
      <protection hidden="1"/>
    </xf>
    <xf numFmtId="164" fontId="29" fillId="3" borderId="41" xfId="2" applyNumberFormat="1" applyFont="1" applyBorder="1" applyAlignment="1" applyProtection="1">
      <alignment horizontal="center" vertical="center" wrapText="1"/>
      <protection hidden="1"/>
    </xf>
    <xf numFmtId="0" fontId="8" fillId="19" borderId="10" xfId="6" applyFont="1" applyFill="1" applyBorder="1" applyAlignment="1" applyProtection="1">
      <alignment horizontal="center" vertical="center" wrapText="1"/>
      <protection hidden="1"/>
    </xf>
    <xf numFmtId="164" fontId="8" fillId="19" borderId="10" xfId="6" applyNumberFormat="1" applyFont="1" applyFill="1" applyBorder="1" applyAlignment="1" applyProtection="1">
      <alignment horizontal="center" vertical="center" wrapText="1"/>
      <protection hidden="1"/>
    </xf>
    <xf numFmtId="0" fontId="8" fillId="20" borderId="11" xfId="6" applyFont="1" applyFill="1" applyBorder="1" applyAlignment="1" applyProtection="1">
      <alignment horizontal="center" vertical="center" wrapText="1"/>
      <protection hidden="1"/>
    </xf>
    <xf numFmtId="164" fontId="8" fillId="20" borderId="11" xfId="6" applyNumberFormat="1" applyFont="1" applyFill="1" applyBorder="1" applyAlignment="1" applyProtection="1">
      <alignment horizontal="center" vertical="center" wrapText="1"/>
      <protection hidden="1"/>
    </xf>
    <xf numFmtId="0" fontId="8" fillId="19" borderId="14" xfId="6" applyFont="1" applyFill="1" applyBorder="1" applyAlignment="1" applyProtection="1">
      <alignment horizontal="center" vertical="center" wrapText="1"/>
      <protection hidden="1"/>
    </xf>
    <xf numFmtId="164" fontId="8" fillId="19" borderId="14" xfId="6" applyNumberFormat="1" applyFont="1" applyFill="1" applyBorder="1" applyAlignment="1" applyProtection="1">
      <alignment horizontal="center" vertical="center" wrapText="1"/>
      <protection hidden="1"/>
    </xf>
    <xf numFmtId="0" fontId="8" fillId="19" borderId="14" xfId="8" applyFont="1" applyFill="1" applyBorder="1" applyAlignment="1" applyProtection="1">
      <alignment horizontal="center" vertical="center" wrapText="1"/>
      <protection hidden="1"/>
    </xf>
    <xf numFmtId="0" fontId="8" fillId="19" borderId="14" xfId="7" applyFont="1" applyFill="1" applyBorder="1" applyAlignment="1" applyProtection="1">
      <alignment horizontal="center" vertical="center" wrapText="1"/>
      <protection hidden="1"/>
    </xf>
    <xf numFmtId="0" fontId="8" fillId="20" borderId="10" xfId="6" applyFont="1" applyFill="1" applyBorder="1" applyAlignment="1" applyProtection="1">
      <alignment horizontal="center" vertical="center" wrapText="1"/>
      <protection hidden="1"/>
    </xf>
    <xf numFmtId="164" fontId="8" fillId="20" borderId="10" xfId="6" applyNumberFormat="1" applyFont="1" applyFill="1" applyBorder="1" applyAlignment="1" applyProtection="1">
      <alignment horizontal="center" vertical="center" wrapText="1"/>
      <protection hidden="1"/>
    </xf>
    <xf numFmtId="0" fontId="8" fillId="20" borderId="59" xfId="6" applyFont="1" applyFill="1" applyBorder="1" applyAlignment="1" applyProtection="1">
      <alignment horizontal="center" vertical="center" wrapText="1"/>
      <protection hidden="1"/>
    </xf>
    <xf numFmtId="0" fontId="8" fillId="20" borderId="24" xfId="6" applyFont="1" applyFill="1" applyBorder="1" applyAlignment="1" applyProtection="1">
      <alignment horizontal="center" vertical="center" wrapText="1"/>
      <protection hidden="1"/>
    </xf>
    <xf numFmtId="0" fontId="8" fillId="19" borderId="11" xfId="6" applyFont="1" applyFill="1" applyBorder="1" applyAlignment="1" applyProtection="1">
      <alignment horizontal="center" vertical="center" wrapText="1"/>
      <protection hidden="1"/>
    </xf>
    <xf numFmtId="164" fontId="8" fillId="19" borderId="11" xfId="6" applyNumberFormat="1" applyFont="1" applyFill="1" applyBorder="1" applyAlignment="1" applyProtection="1">
      <alignment horizontal="center" vertical="center" wrapText="1"/>
      <protection hidden="1"/>
    </xf>
    <xf numFmtId="0" fontId="8" fillId="20" borderId="14" xfId="6" applyFont="1" applyFill="1" applyBorder="1" applyAlignment="1" applyProtection="1">
      <alignment horizontal="center" vertical="center" wrapText="1"/>
      <protection hidden="1"/>
    </xf>
    <xf numFmtId="164" fontId="8" fillId="20" borderId="14" xfId="6" applyNumberFormat="1" applyFont="1" applyFill="1" applyBorder="1" applyAlignment="1" applyProtection="1">
      <alignment horizontal="center" vertical="center" wrapText="1"/>
      <protection hidden="1"/>
    </xf>
    <xf numFmtId="0" fontId="8" fillId="19" borderId="60" xfId="6" applyFont="1" applyFill="1" applyBorder="1" applyAlignment="1" applyProtection="1">
      <alignment horizontal="center" vertical="center" wrapText="1"/>
      <protection hidden="1"/>
    </xf>
    <xf numFmtId="0" fontId="8" fillId="19" borderId="4" xfId="6" applyFont="1" applyFill="1" applyBorder="1" applyAlignment="1" applyProtection="1">
      <alignment horizontal="center" vertical="center" wrapText="1"/>
      <protection hidden="1"/>
    </xf>
    <xf numFmtId="0" fontId="8" fillId="20" borderId="61" xfId="6" applyFont="1" applyFill="1" applyBorder="1" applyAlignment="1" applyProtection="1">
      <alignment horizontal="center" vertical="center" wrapText="1"/>
      <protection hidden="1"/>
    </xf>
    <xf numFmtId="0" fontId="8" fillId="20" borderId="6" xfId="6" applyFont="1" applyFill="1" applyBorder="1" applyAlignment="1" applyProtection="1">
      <alignment horizontal="center" vertical="center" wrapText="1"/>
      <protection hidden="1"/>
    </xf>
    <xf numFmtId="0" fontId="7" fillId="24" borderId="1" xfId="1" applyFont="1" applyFill="1" applyBorder="1" applyAlignment="1" applyProtection="1">
      <alignment horizontal="center" vertical="center" wrapText="1"/>
      <protection hidden="1"/>
    </xf>
    <xf numFmtId="1" fontId="0" fillId="24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24" borderId="11" xfId="1" applyNumberFormat="1" applyFill="1" applyBorder="1" applyAlignment="1" applyProtection="1">
      <alignment horizontal="center" vertical="center" wrapText="1"/>
      <protection locked="0"/>
    </xf>
    <xf numFmtId="1" fontId="1" fillId="24" borderId="30" xfId="1" applyNumberFormat="1" applyFill="1" applyBorder="1" applyAlignment="1" applyProtection="1">
      <alignment horizontal="center" vertical="center" wrapText="1"/>
      <protection locked="0"/>
    </xf>
    <xf numFmtId="1" fontId="1" fillId="24" borderId="14" xfId="1" applyNumberFormat="1" applyFill="1" applyBorder="1" applyAlignment="1" applyProtection="1">
      <alignment horizontal="center" vertical="center" wrapText="1"/>
      <protection locked="0"/>
    </xf>
    <xf numFmtId="0" fontId="8" fillId="13" borderId="51" xfId="5" applyFont="1" applyFill="1" applyBorder="1" applyAlignment="1" applyProtection="1">
      <alignment horizontal="center" vertical="center" wrapText="1"/>
    </xf>
    <xf numFmtId="0" fontId="8" fillId="13" borderId="30" xfId="5" applyFont="1" applyFill="1" applyBorder="1" applyAlignment="1" applyProtection="1">
      <alignment horizontal="center" vertical="center" wrapText="1"/>
    </xf>
    <xf numFmtId="0" fontId="8" fillId="13" borderId="52" xfId="5" applyFont="1" applyFill="1" applyBorder="1" applyAlignment="1" applyProtection="1">
      <alignment horizontal="center" vertical="center" wrapText="1"/>
    </xf>
    <xf numFmtId="0" fontId="17" fillId="13" borderId="64" xfId="5" applyFont="1" applyFill="1" applyBorder="1" applyAlignment="1" applyProtection="1">
      <alignment horizontal="center" vertical="center" wrapText="1"/>
      <protection hidden="1"/>
    </xf>
    <xf numFmtId="0" fontId="17" fillId="13" borderId="40" xfId="5" applyFont="1" applyFill="1" applyBorder="1" applyAlignment="1" applyProtection="1">
      <alignment horizontal="center" vertical="center" wrapText="1"/>
      <protection hidden="1"/>
    </xf>
    <xf numFmtId="0" fontId="17" fillId="13" borderId="65" xfId="5" applyFont="1" applyFill="1" applyBorder="1" applyAlignment="1" applyProtection="1">
      <alignment horizontal="center" vertical="center" wrapText="1"/>
      <protection hidden="1"/>
    </xf>
    <xf numFmtId="0" fontId="17" fillId="13" borderId="0" xfId="5" applyFont="1" applyFill="1" applyBorder="1" applyAlignment="1" applyProtection="1">
      <alignment horizontal="center" vertical="center" wrapText="1"/>
      <protection hidden="1"/>
    </xf>
    <xf numFmtId="0" fontId="17" fillId="13" borderId="66" xfId="5" applyFont="1" applyFill="1" applyBorder="1" applyAlignment="1" applyProtection="1">
      <alignment horizontal="center" vertical="center" wrapText="1"/>
      <protection hidden="1"/>
    </xf>
    <xf numFmtId="0" fontId="17" fillId="13" borderId="67" xfId="5" applyFont="1" applyFill="1" applyBorder="1" applyAlignment="1" applyProtection="1">
      <alignment horizontal="center" vertical="center" wrapText="1"/>
      <protection hidden="1"/>
    </xf>
    <xf numFmtId="0" fontId="16" fillId="12" borderId="1" xfId="5" applyFont="1" applyFill="1" applyBorder="1" applyAlignment="1" applyProtection="1">
      <alignment horizontal="center" vertical="center" wrapText="1"/>
    </xf>
    <xf numFmtId="0" fontId="16" fillId="12" borderId="1" xfId="5" applyFont="1" applyFill="1" applyBorder="1" applyAlignment="1" applyProtection="1">
      <alignment horizontal="center" vertical="center" textRotation="90" wrapText="1"/>
    </xf>
    <xf numFmtId="0" fontId="2" fillId="3" borderId="10" xfId="2" applyFont="1" applyBorder="1" applyAlignment="1" applyProtection="1">
      <alignment horizontal="center" vertical="center" textRotation="90"/>
    </xf>
    <xf numFmtId="0" fontId="2" fillId="3" borderId="10" xfId="2" applyFont="1" applyBorder="1" applyAlignment="1" applyProtection="1">
      <alignment horizontal="center" vertical="center" wrapText="1"/>
    </xf>
    <xf numFmtId="0" fontId="2" fillId="12" borderId="14" xfId="2" applyFont="1" applyFill="1" applyBorder="1" applyAlignment="1" applyProtection="1">
      <alignment horizontal="center" vertical="center" textRotation="90" wrapText="1"/>
    </xf>
    <xf numFmtId="0" fontId="2" fillId="24" borderId="14" xfId="2" applyFont="1" applyFill="1" applyBorder="1" applyAlignment="1" applyProtection="1">
      <alignment horizontal="center" vertical="center" textRotation="90" wrapText="1"/>
    </xf>
    <xf numFmtId="0" fontId="2" fillId="3" borderId="14" xfId="2" applyFont="1" applyBorder="1" applyAlignment="1" applyProtection="1">
      <alignment horizontal="center" vertical="center" textRotation="90"/>
    </xf>
    <xf numFmtId="16" fontId="25" fillId="11" borderId="2" xfId="1" applyNumberFormat="1" applyFont="1" applyFill="1" applyBorder="1" applyAlignment="1" applyProtection="1">
      <alignment horizontal="center"/>
    </xf>
    <xf numFmtId="0" fontId="7" fillId="18" borderId="17" xfId="1" applyFont="1" applyFill="1" applyBorder="1" applyAlignment="1" applyProtection="1">
      <alignment horizontal="center" vertical="center" wrapText="1"/>
    </xf>
    <xf numFmtId="0" fontId="7" fillId="18" borderId="11" xfId="1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32" fillId="19" borderId="10" xfId="6" applyFont="1" applyFill="1" applyBorder="1" applyAlignment="1" applyProtection="1">
      <alignment horizontal="center" vertical="center" wrapText="1"/>
      <protection hidden="1"/>
    </xf>
    <xf numFmtId="0" fontId="32" fillId="20" borderId="11" xfId="6" applyFont="1" applyFill="1" applyBorder="1" applyAlignment="1" applyProtection="1">
      <alignment horizontal="center" vertical="center" wrapText="1"/>
      <protection hidden="1"/>
    </xf>
    <xf numFmtId="0" fontId="32" fillId="19" borderId="14" xfId="6" applyFont="1" applyFill="1" applyBorder="1" applyAlignment="1" applyProtection="1">
      <alignment horizontal="center" vertical="center" wrapText="1"/>
      <protection hidden="1"/>
    </xf>
    <xf numFmtId="0" fontId="32" fillId="20" borderId="10" xfId="6" applyFont="1" applyFill="1" applyBorder="1" applyAlignment="1" applyProtection="1">
      <alignment horizontal="center" vertical="center" wrapText="1"/>
      <protection hidden="1"/>
    </xf>
    <xf numFmtId="0" fontId="32" fillId="20" borderId="24" xfId="6" applyFont="1" applyFill="1" applyBorder="1" applyAlignment="1" applyProtection="1">
      <alignment horizontal="center" vertical="center" wrapText="1"/>
      <protection hidden="1"/>
    </xf>
    <xf numFmtId="0" fontId="32" fillId="19" borderId="11" xfId="6" applyFont="1" applyFill="1" applyBorder="1" applyAlignment="1" applyProtection="1">
      <alignment horizontal="center" vertical="center" wrapText="1"/>
      <protection hidden="1"/>
    </xf>
    <xf numFmtId="0" fontId="32" fillId="20" borderId="14" xfId="6" applyFont="1" applyFill="1" applyBorder="1" applyAlignment="1" applyProtection="1">
      <alignment horizontal="center" vertical="center" wrapText="1"/>
      <protection hidden="1"/>
    </xf>
    <xf numFmtId="0" fontId="32" fillId="19" borderId="4" xfId="6" applyFont="1" applyFill="1" applyBorder="1" applyAlignment="1" applyProtection="1">
      <alignment horizontal="center" vertical="center" wrapText="1"/>
      <protection hidden="1"/>
    </xf>
    <xf numFmtId="0" fontId="32" fillId="20" borderId="6" xfId="6" applyFont="1" applyFill="1" applyBorder="1" applyAlignment="1" applyProtection="1">
      <alignment horizontal="center" vertical="center" wrapText="1"/>
      <protection hidden="1"/>
    </xf>
    <xf numFmtId="0" fontId="7" fillId="21" borderId="14" xfId="2" applyFont="1" applyFill="1" applyBorder="1" applyAlignment="1" applyProtection="1">
      <alignment horizontal="center" vertical="center" textRotation="90" wrapText="1"/>
      <protection hidden="1"/>
    </xf>
    <xf numFmtId="1" fontId="34" fillId="2" borderId="19" xfId="1" applyNumberFormat="1" applyFont="1" applyBorder="1" applyAlignment="1" applyProtection="1">
      <alignment horizontal="center"/>
      <protection hidden="1"/>
    </xf>
    <xf numFmtId="1" fontId="34" fillId="2" borderId="21" xfId="1" applyNumberFormat="1" applyFont="1" applyBorder="1" applyAlignment="1" applyProtection="1">
      <alignment horizontal="center"/>
      <protection hidden="1"/>
    </xf>
    <xf numFmtId="1" fontId="34" fillId="2" borderId="16" xfId="1" applyNumberFormat="1" applyFont="1" applyBorder="1" applyAlignment="1" applyProtection="1">
      <alignment horizontal="center"/>
      <protection hidden="1"/>
    </xf>
    <xf numFmtId="0" fontId="2" fillId="3" borderId="10" xfId="2" applyFont="1" applyBorder="1" applyAlignment="1" applyProtection="1">
      <alignment horizontal="center" vertical="center" wrapText="1"/>
    </xf>
    <xf numFmtId="0" fontId="2" fillId="3" borderId="10" xfId="2" applyFont="1" applyBorder="1" applyAlignment="1" applyProtection="1">
      <alignment horizontal="center" vertical="center" textRotation="90"/>
    </xf>
    <xf numFmtId="0" fontId="2" fillId="3" borderId="14" xfId="2" applyFont="1" applyBorder="1" applyAlignment="1" applyProtection="1">
      <alignment horizontal="center" vertical="center" textRotation="90"/>
    </xf>
    <xf numFmtId="0" fontId="16" fillId="12" borderId="1" xfId="5" applyFont="1" applyFill="1" applyBorder="1" applyAlignment="1" applyProtection="1">
      <alignment horizontal="center" vertical="center" textRotation="90" wrapText="1"/>
    </xf>
    <xf numFmtId="0" fontId="16" fillId="12" borderId="1" xfId="5" applyFont="1" applyFill="1" applyBorder="1" applyAlignment="1" applyProtection="1">
      <alignment horizontal="center" vertical="center" textRotation="90" wrapText="1"/>
    </xf>
    <xf numFmtId="0" fontId="2" fillId="3" borderId="1" xfId="2" applyFont="1" applyBorder="1" applyAlignment="1">
      <alignment horizontal="right"/>
    </xf>
    <xf numFmtId="0" fontId="8" fillId="12" borderId="1" xfId="1" applyFont="1" applyFill="1" applyBorder="1" applyAlignment="1" applyProtection="1">
      <alignment horizontal="center" vertical="center" wrapText="1"/>
      <protection locked="0"/>
    </xf>
    <xf numFmtId="0" fontId="40" fillId="0" borderId="81" xfId="9" applyFont="1" applyBorder="1" applyAlignment="1" applyProtection="1">
      <alignment horizontal="center" vertical="center"/>
      <protection locked="0"/>
    </xf>
    <xf numFmtId="0" fontId="40" fillId="0" borderId="83" xfId="9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40" fillId="0" borderId="85" xfId="9" applyFont="1" applyBorder="1" applyAlignment="1" applyProtection="1">
      <alignment horizontal="center" vertical="center"/>
      <protection locked="0"/>
    </xf>
    <xf numFmtId="0" fontId="0" fillId="13" borderId="0" xfId="0" applyFill="1"/>
    <xf numFmtId="0" fontId="2" fillId="26" borderId="86" xfId="0" applyFont="1" applyFill="1" applyBorder="1" applyAlignment="1">
      <alignment horizontal="center" vertical="center"/>
    </xf>
    <xf numFmtId="0" fontId="2" fillId="26" borderId="87" xfId="0" applyFont="1" applyFill="1" applyBorder="1" applyAlignment="1">
      <alignment horizontal="center" vertical="center"/>
    </xf>
    <xf numFmtId="0" fontId="2" fillId="26" borderId="87" xfId="0" applyFont="1" applyFill="1" applyBorder="1" applyAlignment="1">
      <alignment horizontal="center"/>
    </xf>
    <xf numFmtId="0" fontId="41" fillId="26" borderId="87" xfId="9" applyFont="1" applyFill="1" applyBorder="1" applyAlignment="1" applyProtection="1">
      <alignment horizontal="center" vertical="center" wrapText="1"/>
      <protection locked="0"/>
    </xf>
    <xf numFmtId="0" fontId="41" fillId="26" borderId="88" xfId="9" applyFont="1" applyFill="1" applyBorder="1" applyAlignment="1" applyProtection="1">
      <alignment horizontal="center" vertical="center" wrapText="1"/>
      <protection locked="0"/>
    </xf>
    <xf numFmtId="0" fontId="41" fillId="19" borderId="89" xfId="9" applyFont="1" applyFill="1" applyBorder="1" applyAlignment="1" applyProtection="1">
      <alignment horizontal="center" vertical="center"/>
    </xf>
    <xf numFmtId="0" fontId="7" fillId="24" borderId="1" xfId="1" applyFont="1" applyFill="1" applyBorder="1" applyAlignment="1" applyProtection="1">
      <alignment horizontal="center" vertical="center" wrapText="1"/>
      <protection locked="0"/>
    </xf>
    <xf numFmtId="0" fontId="26" fillId="17" borderId="0" xfId="0" applyFont="1" applyFill="1"/>
    <xf numFmtId="1" fontId="7" fillId="2" borderId="11" xfId="1" applyNumberFormat="1" applyFont="1" applyBorder="1" applyAlignment="1" applyProtection="1">
      <alignment horizontal="center"/>
      <protection locked="0"/>
    </xf>
    <xf numFmtId="0" fontId="40" fillId="20" borderId="79" xfId="9" applyFont="1" applyFill="1" applyBorder="1" applyAlignment="1" applyProtection="1">
      <alignment horizontal="center" vertical="center"/>
      <protection hidden="1"/>
    </xf>
    <xf numFmtId="0" fontId="40" fillId="20" borderId="80" xfId="9" applyFont="1" applyFill="1" applyBorder="1" applyAlignment="1" applyProtection="1">
      <alignment horizontal="center" vertical="center"/>
      <protection hidden="1"/>
    </xf>
    <xf numFmtId="0" fontId="40" fillId="20" borderId="82" xfId="9" applyFont="1" applyFill="1" applyBorder="1" applyAlignment="1" applyProtection="1">
      <alignment horizontal="center" vertical="center"/>
      <protection hidden="1"/>
    </xf>
    <xf numFmtId="0" fontId="40" fillId="20" borderId="83" xfId="9" applyFont="1" applyFill="1" applyBorder="1" applyAlignment="1" applyProtection="1">
      <alignment horizontal="center" vertical="center"/>
      <protection hidden="1"/>
    </xf>
    <xf numFmtId="0" fontId="40" fillId="20" borderId="84" xfId="9" applyFont="1" applyFill="1" applyBorder="1" applyAlignment="1" applyProtection="1">
      <alignment horizontal="center" vertical="center"/>
      <protection hidden="1"/>
    </xf>
    <xf numFmtId="0" fontId="40" fillId="20" borderId="85" xfId="9" applyFont="1" applyFill="1" applyBorder="1" applyAlignment="1" applyProtection="1">
      <alignment horizontal="center" vertical="center"/>
      <protection hidden="1"/>
    </xf>
    <xf numFmtId="1" fontId="40" fillId="23" borderId="81" xfId="9" applyNumberFormat="1" applyFont="1" applyFill="1" applyBorder="1" applyAlignment="1" applyProtection="1">
      <alignment horizontal="center" vertical="center"/>
      <protection hidden="1"/>
    </xf>
    <xf numFmtId="1" fontId="40" fillId="23" borderId="93" xfId="9" applyNumberFormat="1" applyFont="1" applyFill="1" applyBorder="1" applyAlignment="1" applyProtection="1">
      <alignment horizontal="center" vertical="center"/>
      <protection hidden="1"/>
    </xf>
    <xf numFmtId="1" fontId="24" fillId="17" borderId="91" xfId="0" applyNumberFormat="1" applyFont="1" applyFill="1" applyBorder="1" applyAlignment="1" applyProtection="1">
      <alignment horizontal="center"/>
      <protection hidden="1"/>
    </xf>
    <xf numFmtId="0" fontId="8" fillId="12" borderId="77" xfId="1" applyFont="1" applyFill="1" applyBorder="1" applyAlignment="1" applyProtection="1">
      <alignment horizontal="center" vertical="center" textRotation="90" wrapText="1"/>
    </xf>
    <xf numFmtId="0" fontId="7" fillId="24" borderId="77" xfId="2" applyFont="1" applyFill="1" applyBorder="1" applyAlignment="1" applyProtection="1">
      <alignment horizontal="center" vertical="center" textRotation="90" wrapText="1"/>
    </xf>
    <xf numFmtId="0" fontId="7" fillId="26" borderId="77" xfId="2" applyFont="1" applyFill="1" applyBorder="1" applyAlignment="1" applyProtection="1">
      <alignment horizontal="center" vertical="center" textRotation="90" wrapText="1"/>
    </xf>
    <xf numFmtId="0" fontId="7" fillId="23" borderId="77" xfId="2" applyFont="1" applyFill="1" applyBorder="1" applyAlignment="1" applyProtection="1">
      <alignment horizontal="center" vertical="center" textRotation="90" wrapText="1"/>
    </xf>
    <xf numFmtId="0" fontId="7" fillId="26" borderId="78" xfId="2" applyFont="1" applyFill="1" applyBorder="1" applyAlignment="1" applyProtection="1">
      <alignment horizontal="center" vertical="center" textRotation="90" wrapText="1"/>
    </xf>
    <xf numFmtId="16" fontId="36" fillId="11" borderId="2" xfId="1" applyNumberFormat="1" applyFont="1" applyFill="1" applyBorder="1" applyAlignment="1" applyProtection="1">
      <alignment horizontal="center"/>
    </xf>
    <xf numFmtId="0" fontId="8" fillId="12" borderId="1" xfId="1" applyFont="1" applyFill="1" applyBorder="1" applyAlignment="1" applyProtection="1">
      <alignment horizontal="center" vertical="center" wrapText="1"/>
    </xf>
    <xf numFmtId="0" fontId="7" fillId="24" borderId="1" xfId="1" applyFont="1" applyFill="1" applyBorder="1" applyAlignment="1" applyProtection="1">
      <alignment horizontal="center" vertical="center" wrapText="1"/>
    </xf>
    <xf numFmtId="0" fontId="8" fillId="15" borderId="1" xfId="1" applyFont="1" applyFill="1" applyBorder="1" applyAlignment="1" applyProtection="1">
      <alignment horizontal="center" vertical="center" wrapText="1"/>
    </xf>
    <xf numFmtId="0" fontId="8" fillId="14" borderId="2" xfId="1" applyFont="1" applyFill="1" applyBorder="1" applyAlignment="1" applyProtection="1">
      <alignment horizontal="center" vertical="center" wrapText="1"/>
    </xf>
    <xf numFmtId="1" fontId="7" fillId="2" borderId="99" xfId="1" applyNumberFormat="1" applyFont="1" applyBorder="1" applyAlignment="1" applyProtection="1">
      <alignment horizontal="center"/>
      <protection locked="0"/>
    </xf>
    <xf numFmtId="1" fontId="7" fillId="2" borderId="100" xfId="1" applyNumberFormat="1" applyFont="1" applyBorder="1" applyAlignment="1" applyProtection="1">
      <alignment horizontal="center"/>
      <protection locked="0"/>
    </xf>
    <xf numFmtId="0" fontId="17" fillId="13" borderId="28" xfId="5" applyFont="1" applyFill="1" applyBorder="1" applyAlignment="1" applyProtection="1">
      <alignment horizontal="center" vertical="center" wrapText="1"/>
      <protection hidden="1"/>
    </xf>
    <xf numFmtId="0" fontId="17" fillId="13" borderId="29" xfId="5" applyFont="1" applyFill="1" applyBorder="1" applyAlignment="1" applyProtection="1">
      <alignment horizontal="center" vertical="center" wrapText="1"/>
      <protection hidden="1"/>
    </xf>
    <xf numFmtId="0" fontId="17" fillId="13" borderId="101" xfId="5" applyFont="1" applyFill="1" applyBorder="1" applyAlignment="1" applyProtection="1">
      <alignment horizontal="center" vertical="center" wrapText="1"/>
      <protection hidden="1"/>
    </xf>
    <xf numFmtId="0" fontId="28" fillId="13" borderId="33" xfId="5" applyFont="1" applyFill="1" applyBorder="1" applyAlignment="1" applyProtection="1">
      <alignment horizontal="center" vertical="center" wrapText="1"/>
    </xf>
    <xf numFmtId="0" fontId="4" fillId="13" borderId="35" xfId="3" applyFont="1" applyFill="1" applyBorder="1" applyAlignment="1" applyProtection="1">
      <alignment horizontal="center" vertical="center"/>
    </xf>
    <xf numFmtId="0" fontId="4" fillId="13" borderId="39" xfId="3" applyFont="1" applyFill="1" applyBorder="1" applyAlignment="1" applyProtection="1">
      <alignment horizontal="center" vertical="center" wrapText="1"/>
    </xf>
    <xf numFmtId="0" fontId="4" fillId="13" borderId="45" xfId="3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50" fillId="26" borderId="8" xfId="0" applyFont="1" applyFill="1" applyBorder="1" applyAlignment="1" applyProtection="1">
      <alignment vertical="center" wrapText="1"/>
    </xf>
    <xf numFmtId="1" fontId="39" fillId="26" borderId="8" xfId="0" applyNumberFormat="1" applyFont="1" applyFill="1" applyBorder="1" applyAlignment="1" applyProtection="1">
      <alignment horizontal="center" vertical="center" wrapText="1"/>
      <protection hidden="1"/>
    </xf>
    <xf numFmtId="1" fontId="50" fillId="26" borderId="1" xfId="0" applyNumberFormat="1" applyFont="1" applyFill="1" applyBorder="1" applyAlignment="1" applyProtection="1">
      <alignment horizontal="center" vertical="center" wrapText="1"/>
      <protection hidden="1"/>
    </xf>
    <xf numFmtId="164" fontId="47" fillId="0" borderId="0" xfId="0" applyNumberFormat="1" applyFont="1" applyAlignment="1" applyProtection="1">
      <alignment horizontal="center" vertical="center" wrapText="1"/>
      <protection locked="0"/>
    </xf>
    <xf numFmtId="0" fontId="50" fillId="12" borderId="8" xfId="0" applyFont="1" applyFill="1" applyBorder="1" applyAlignment="1" applyProtection="1">
      <alignment vertical="center" wrapText="1"/>
    </xf>
    <xf numFmtId="1" fontId="39" fillId="12" borderId="8" xfId="0" applyNumberFormat="1" applyFont="1" applyFill="1" applyBorder="1" applyAlignment="1" applyProtection="1">
      <alignment horizontal="center" vertical="center" wrapText="1"/>
      <protection hidden="1"/>
    </xf>
    <xf numFmtId="164" fontId="50" fillId="12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12" borderId="8" xfId="0" applyNumberFormat="1" applyFont="1" applyFill="1" applyBorder="1" applyAlignment="1" applyProtection="1">
      <alignment horizontal="center" vertical="center" wrapText="1"/>
      <protection hidden="1"/>
    </xf>
    <xf numFmtId="0" fontId="50" fillId="18" borderId="8" xfId="0" applyFont="1" applyFill="1" applyBorder="1" applyAlignment="1" applyProtection="1">
      <alignment vertical="center" wrapText="1"/>
    </xf>
    <xf numFmtId="1" fontId="39" fillId="18" borderId="8" xfId="0" applyNumberFormat="1" applyFont="1" applyFill="1" applyBorder="1" applyAlignment="1" applyProtection="1">
      <alignment horizontal="center" vertical="center" wrapText="1"/>
      <protection hidden="1"/>
    </xf>
    <xf numFmtId="164" fontId="50" fillId="18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18" borderId="8" xfId="0" applyNumberFormat="1" applyFont="1" applyFill="1" applyBorder="1" applyAlignment="1" applyProtection="1">
      <alignment horizontal="center" vertical="center" wrapText="1"/>
      <protection hidden="1"/>
    </xf>
    <xf numFmtId="0" fontId="50" fillId="28" borderId="8" xfId="0" applyFont="1" applyFill="1" applyBorder="1" applyAlignment="1" applyProtection="1">
      <alignment vertical="center" wrapText="1"/>
    </xf>
    <xf numFmtId="1" fontId="39" fillId="28" borderId="8" xfId="0" applyNumberFormat="1" applyFont="1" applyFill="1" applyBorder="1" applyAlignment="1" applyProtection="1">
      <alignment horizontal="center" vertical="center" wrapText="1"/>
      <protection hidden="1"/>
    </xf>
    <xf numFmtId="164" fontId="50" fillId="28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28" borderId="8" xfId="0" applyNumberFormat="1" applyFont="1" applyFill="1" applyBorder="1" applyAlignment="1" applyProtection="1">
      <alignment horizontal="center" vertical="center" wrapText="1"/>
      <protection hidden="1"/>
    </xf>
    <xf numFmtId="0" fontId="50" fillId="19" borderId="31" xfId="0" applyFont="1" applyFill="1" applyBorder="1" applyAlignment="1" applyProtection="1">
      <alignment vertical="center" wrapText="1"/>
    </xf>
    <xf numFmtId="0" fontId="50" fillId="19" borderId="8" xfId="0" applyFont="1" applyFill="1" applyBorder="1" applyAlignment="1" applyProtection="1">
      <alignment vertical="center" wrapText="1"/>
    </xf>
    <xf numFmtId="1" fontId="39" fillId="19" borderId="91" xfId="0" applyNumberFormat="1" applyFont="1" applyFill="1" applyBorder="1" applyAlignment="1" applyProtection="1">
      <alignment horizontal="center" vertical="center" wrapText="1"/>
      <protection hidden="1"/>
    </xf>
    <xf numFmtId="164" fontId="50" fillId="19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19" borderId="8" xfId="0" applyNumberFormat="1" applyFont="1" applyFill="1" applyBorder="1" applyAlignment="1" applyProtection="1">
      <alignment horizontal="center" vertical="center" wrapText="1"/>
      <protection hidden="1"/>
    </xf>
    <xf numFmtId="1" fontId="39" fillId="19" borderId="8" xfId="0" applyNumberFormat="1" applyFont="1" applyFill="1" applyBorder="1" applyAlignment="1" applyProtection="1">
      <alignment horizontal="center" vertical="center" wrapText="1"/>
      <protection hidden="1"/>
    </xf>
    <xf numFmtId="0" fontId="50" fillId="10" borderId="8" xfId="0" applyFont="1" applyFill="1" applyBorder="1" applyAlignment="1" applyProtection="1">
      <alignment vertical="center" wrapText="1"/>
    </xf>
    <xf numFmtId="1" fontId="39" fillId="10" borderId="8" xfId="0" applyNumberFormat="1" applyFont="1" applyFill="1" applyBorder="1" applyAlignment="1" applyProtection="1">
      <alignment horizontal="center" vertical="center" wrapText="1"/>
      <protection hidden="1"/>
    </xf>
    <xf numFmtId="164" fontId="50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10" borderId="8" xfId="0" applyNumberFormat="1" applyFont="1" applyFill="1" applyBorder="1" applyAlignment="1" applyProtection="1">
      <alignment horizontal="center" vertical="center" wrapText="1"/>
      <protection hidden="1"/>
    </xf>
    <xf numFmtId="1" fontId="7" fillId="17" borderId="1" xfId="10" applyNumberFormat="1" applyFont="1" applyFill="1" applyBorder="1" applyAlignment="1" applyProtection="1">
      <alignment horizontal="center"/>
      <protection hidden="1"/>
    </xf>
    <xf numFmtId="1" fontId="7" fillId="17" borderId="1" xfId="0" applyNumberFormat="1" applyFont="1" applyFill="1" applyBorder="1" applyAlignment="1" applyProtection="1">
      <alignment horizontal="center"/>
      <protection hidden="1"/>
    </xf>
    <xf numFmtId="0" fontId="7" fillId="20" borderId="5" xfId="10" applyFont="1" applyFill="1" applyBorder="1" applyAlignment="1" applyProtection="1">
      <alignment horizontal="center"/>
      <protection hidden="1"/>
    </xf>
    <xf numFmtId="1" fontId="45" fillId="20" borderId="5" xfId="10" applyNumberFormat="1" applyFont="1" applyFill="1" applyBorder="1" applyAlignment="1" applyProtection="1">
      <alignment horizontal="center"/>
      <protection hidden="1"/>
    </xf>
    <xf numFmtId="0" fontId="50" fillId="23" borderId="8" xfId="0" applyFont="1" applyFill="1" applyBorder="1" applyAlignment="1" applyProtection="1">
      <alignment vertical="center" wrapText="1"/>
    </xf>
    <xf numFmtId="1" fontId="39" fillId="23" borderId="8" xfId="0" applyNumberFormat="1" applyFont="1" applyFill="1" applyBorder="1" applyAlignment="1" applyProtection="1">
      <alignment horizontal="center" vertical="center" wrapText="1"/>
      <protection hidden="1"/>
    </xf>
    <xf numFmtId="0" fontId="50" fillId="29" borderId="8" xfId="0" applyFont="1" applyFill="1" applyBorder="1" applyAlignment="1" applyProtection="1">
      <alignment vertical="center" wrapText="1"/>
    </xf>
    <xf numFmtId="1" fontId="39" fillId="29" borderId="8" xfId="0" applyNumberFormat="1" applyFont="1" applyFill="1" applyBorder="1" applyAlignment="1" applyProtection="1">
      <alignment horizontal="center" vertical="center" wrapText="1"/>
      <protection hidden="1"/>
    </xf>
    <xf numFmtId="164" fontId="50" fillId="29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23" borderId="1" xfId="0" applyNumberFormat="1" applyFont="1" applyFill="1" applyBorder="1" applyAlignment="1" applyProtection="1">
      <alignment horizontal="center" vertical="center" wrapText="1"/>
      <protection hidden="1"/>
    </xf>
    <xf numFmtId="164" fontId="50" fillId="23" borderId="8" xfId="0" applyNumberFormat="1" applyFont="1" applyFill="1" applyBorder="1" applyAlignment="1" applyProtection="1">
      <alignment horizontal="center" vertical="center" wrapText="1"/>
      <protection hidden="1"/>
    </xf>
    <xf numFmtId="164" fontId="50" fillId="29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30" borderId="1" xfId="2" applyFont="1" applyFill="1" applyBorder="1" applyAlignment="1" applyProtection="1">
      <alignment horizontal="center" vertical="center" wrapText="1"/>
    </xf>
    <xf numFmtId="0" fontId="7" fillId="30" borderId="1" xfId="2" applyFont="1" applyFill="1" applyBorder="1" applyAlignment="1" applyProtection="1">
      <alignment horizontal="center" vertical="center" textRotation="90" wrapText="1"/>
    </xf>
    <xf numFmtId="0" fontId="52" fillId="20" borderId="0" xfId="11" applyFill="1" applyProtection="1">
      <protection hidden="1"/>
    </xf>
    <xf numFmtId="0" fontId="52" fillId="0" borderId="0" xfId="11" applyProtection="1">
      <protection locked="0"/>
    </xf>
    <xf numFmtId="0" fontId="59" fillId="23" borderId="91" xfId="11" applyFont="1" applyFill="1" applyBorder="1" applyAlignment="1" applyProtection="1">
      <alignment horizontal="center" vertical="top"/>
    </xf>
    <xf numFmtId="0" fontId="59" fillId="23" borderId="110" xfId="11" applyFont="1" applyFill="1" applyBorder="1" applyAlignment="1" applyProtection="1">
      <alignment horizontal="center" vertical="top"/>
    </xf>
    <xf numFmtId="1" fontId="52" fillId="0" borderId="0" xfId="11" applyNumberFormat="1" applyProtection="1">
      <protection locked="0"/>
    </xf>
    <xf numFmtId="0" fontId="59" fillId="23" borderId="39" xfId="11" applyFont="1" applyFill="1" applyBorder="1" applyAlignment="1" applyProtection="1">
      <alignment horizontal="center" vertical="top"/>
    </xf>
    <xf numFmtId="0" fontId="52" fillId="23" borderId="45" xfId="11" applyFill="1" applyBorder="1" applyProtection="1"/>
    <xf numFmtId="0" fontId="52" fillId="31" borderId="0" xfId="11" applyFill="1" applyBorder="1" applyProtection="1">
      <protection hidden="1"/>
    </xf>
    <xf numFmtId="0" fontId="67" fillId="0" borderId="0" xfId="11" applyFont="1" applyProtection="1">
      <protection locked="0"/>
    </xf>
    <xf numFmtId="0" fontId="64" fillId="19" borderId="11" xfId="11" applyFont="1" applyFill="1" applyBorder="1" applyAlignment="1" applyProtection="1"/>
    <xf numFmtId="164" fontId="61" fillId="19" borderId="11" xfId="11" applyNumberFormat="1" applyFont="1" applyFill="1" applyBorder="1" applyAlignment="1" applyProtection="1">
      <alignment horizontal="center"/>
      <protection hidden="1"/>
    </xf>
    <xf numFmtId="0" fontId="64" fillId="13" borderId="44" xfId="11" applyFont="1" applyFill="1" applyBorder="1" applyAlignment="1" applyProtection="1"/>
    <xf numFmtId="164" fontId="61" fillId="13" borderId="17" xfId="11" applyNumberFormat="1" applyFont="1" applyFill="1" applyBorder="1" applyAlignment="1" applyProtection="1">
      <alignment horizontal="center"/>
      <protection hidden="1"/>
    </xf>
    <xf numFmtId="0" fontId="51" fillId="0" borderId="0" xfId="11" applyFont="1" applyProtection="1">
      <protection locked="0"/>
    </xf>
    <xf numFmtId="0" fontId="68" fillId="0" borderId="0" xfId="0" applyFont="1"/>
    <xf numFmtId="0" fontId="60" fillId="31" borderId="0" xfId="12" applyFont="1" applyFill="1" applyBorder="1" applyAlignment="1" applyProtection="1">
      <protection hidden="1"/>
    </xf>
    <xf numFmtId="0" fontId="57" fillId="31" borderId="0" xfId="11" applyFont="1" applyFill="1" applyBorder="1" applyProtection="1">
      <protection hidden="1"/>
    </xf>
    <xf numFmtId="0" fontId="52" fillId="31" borderId="0" xfId="11" applyFont="1" applyFill="1" applyBorder="1" applyAlignment="1" applyProtection="1">
      <alignment horizontal="center"/>
      <protection hidden="1"/>
    </xf>
    <xf numFmtId="0" fontId="52" fillId="0" borderId="0" xfId="11" applyProtection="1">
      <protection hidden="1"/>
    </xf>
    <xf numFmtId="0" fontId="51" fillId="19" borderId="6" xfId="11" applyFont="1" applyFill="1" applyBorder="1" applyAlignment="1" applyProtection="1">
      <alignment horizontal="center"/>
      <protection hidden="1"/>
    </xf>
    <xf numFmtId="1" fontId="62" fillId="31" borderId="6" xfId="11" applyNumberFormat="1" applyFont="1" applyFill="1" applyBorder="1" applyAlignment="1" applyProtection="1">
      <alignment horizontal="center"/>
      <protection hidden="1"/>
    </xf>
    <xf numFmtId="1" fontId="61" fillId="31" borderId="6" xfId="11" applyNumberFormat="1" applyFont="1" applyFill="1" applyBorder="1" applyAlignment="1" applyProtection="1">
      <alignment horizontal="center"/>
      <protection hidden="1"/>
    </xf>
    <xf numFmtId="0" fontId="51" fillId="23" borderId="14" xfId="0" applyFont="1" applyFill="1" applyBorder="1" applyAlignment="1" applyProtection="1">
      <alignment horizontal="center" wrapText="1"/>
    </xf>
    <xf numFmtId="0" fontId="51" fillId="23" borderId="15" xfId="0" applyFont="1" applyFill="1" applyBorder="1" applyAlignment="1" applyProtection="1">
      <alignment horizontal="center" wrapText="1"/>
    </xf>
    <xf numFmtId="0" fontId="51" fillId="19" borderId="29" xfId="0" applyFont="1" applyFill="1" applyBorder="1" applyAlignment="1" applyProtection="1">
      <alignment horizontal="center" wrapText="1"/>
    </xf>
    <xf numFmtId="0" fontId="51" fillId="19" borderId="14" xfId="0" applyFont="1" applyFill="1" applyBorder="1" applyAlignment="1" applyProtection="1">
      <alignment horizontal="center" wrapText="1"/>
    </xf>
    <xf numFmtId="0" fontId="51" fillId="19" borderId="16" xfId="0" applyFont="1" applyFill="1" applyBorder="1" applyAlignment="1" applyProtection="1">
      <alignment horizontal="center" wrapText="1"/>
    </xf>
    <xf numFmtId="1" fontId="7" fillId="23" borderId="121" xfId="0" applyNumberFormat="1" applyFont="1" applyFill="1" applyBorder="1" applyProtection="1">
      <protection hidden="1"/>
    </xf>
    <xf numFmtId="1" fontId="7" fillId="23" borderId="17" xfId="0" applyNumberFormat="1" applyFont="1" applyFill="1" applyBorder="1" applyProtection="1">
      <protection locked="0"/>
    </xf>
    <xf numFmtId="1" fontId="7" fillId="23" borderId="19" xfId="0" applyNumberFormat="1" applyFont="1" applyFill="1" applyBorder="1" applyProtection="1">
      <protection locked="0"/>
    </xf>
    <xf numFmtId="1" fontId="7" fillId="19" borderId="121" xfId="0" applyNumberFormat="1" applyFont="1" applyFill="1" applyBorder="1" applyProtection="1">
      <protection hidden="1"/>
    </xf>
    <xf numFmtId="1" fontId="7" fillId="19" borderId="17" xfId="0" applyNumberFormat="1" applyFont="1" applyFill="1" applyBorder="1" applyProtection="1">
      <protection locked="0"/>
    </xf>
    <xf numFmtId="1" fontId="7" fillId="19" borderId="19" xfId="0" applyNumberFormat="1" applyFont="1" applyFill="1" applyBorder="1" applyProtection="1">
      <protection locked="0"/>
    </xf>
    <xf numFmtId="1" fontId="7" fillId="23" borderId="11" xfId="0" applyNumberFormat="1" applyFont="1" applyFill="1" applyBorder="1" applyProtection="1">
      <protection locked="0"/>
    </xf>
    <xf numFmtId="1" fontId="7" fillId="23" borderId="21" xfId="0" applyNumberFormat="1" applyFont="1" applyFill="1" applyBorder="1" applyProtection="1">
      <protection locked="0"/>
    </xf>
    <xf numFmtId="1" fontId="7" fillId="19" borderId="11" xfId="0" applyNumberFormat="1" applyFont="1" applyFill="1" applyBorder="1" applyProtection="1">
      <protection locked="0"/>
    </xf>
    <xf numFmtId="1" fontId="7" fillId="19" borderId="21" xfId="0" applyNumberFormat="1" applyFont="1" applyFill="1" applyBorder="1" applyProtection="1">
      <protection locked="0"/>
    </xf>
    <xf numFmtId="1" fontId="7" fillId="23" borderId="29" xfId="0" applyNumberFormat="1" applyFont="1" applyFill="1" applyBorder="1" applyProtection="1">
      <protection hidden="1"/>
    </xf>
    <xf numFmtId="1" fontId="7" fillId="23" borderId="14" xfId="0" applyNumberFormat="1" applyFont="1" applyFill="1" applyBorder="1" applyProtection="1">
      <protection locked="0"/>
    </xf>
    <xf numFmtId="1" fontId="7" fillId="23" borderId="16" xfId="0" applyNumberFormat="1" applyFont="1" applyFill="1" applyBorder="1" applyProtection="1">
      <protection locked="0"/>
    </xf>
    <xf numFmtId="1" fontId="7" fillId="19" borderId="29" xfId="0" applyNumberFormat="1" applyFont="1" applyFill="1" applyBorder="1" applyProtection="1">
      <protection hidden="1"/>
    </xf>
    <xf numFmtId="1" fontId="7" fillId="19" borderId="14" xfId="0" applyNumberFormat="1" applyFont="1" applyFill="1" applyBorder="1" applyProtection="1">
      <protection locked="0"/>
    </xf>
    <xf numFmtId="1" fontId="7" fillId="19" borderId="16" xfId="0" applyNumberFormat="1" applyFont="1" applyFill="1" applyBorder="1" applyProtection="1">
      <protection locked="0"/>
    </xf>
    <xf numFmtId="1" fontId="7" fillId="23" borderId="30" xfId="0" applyNumberFormat="1" applyFont="1" applyFill="1" applyBorder="1" applyProtection="1">
      <protection locked="0"/>
    </xf>
    <xf numFmtId="1" fontId="7" fillId="23" borderId="118" xfId="0" applyNumberFormat="1" applyFont="1" applyFill="1" applyBorder="1" applyProtection="1">
      <protection locked="0"/>
    </xf>
    <xf numFmtId="1" fontId="7" fillId="23" borderId="3" xfId="0" applyNumberFormat="1" applyFont="1" applyFill="1" applyBorder="1" applyProtection="1">
      <protection hidden="1"/>
    </xf>
    <xf numFmtId="1" fontId="7" fillId="23" borderId="6" xfId="0" applyNumberFormat="1" applyFont="1" applyFill="1" applyBorder="1" applyProtection="1">
      <protection locked="0"/>
    </xf>
    <xf numFmtId="1" fontId="7" fillId="23" borderId="5" xfId="0" applyNumberFormat="1" applyFont="1" applyFill="1" applyBorder="1" applyProtection="1">
      <protection locked="0"/>
    </xf>
    <xf numFmtId="1" fontId="7" fillId="19" borderId="3" xfId="0" applyNumberFormat="1" applyFont="1" applyFill="1" applyBorder="1" applyProtection="1">
      <protection hidden="1"/>
    </xf>
    <xf numFmtId="1" fontId="7" fillId="19" borderId="6" xfId="0" applyNumberFormat="1" applyFont="1" applyFill="1" applyBorder="1" applyProtection="1">
      <protection locked="0"/>
    </xf>
    <xf numFmtId="1" fontId="7" fillId="19" borderId="5" xfId="0" applyNumberFormat="1" applyFont="1" applyFill="1" applyBorder="1" applyProtection="1">
      <protection locked="0"/>
    </xf>
    <xf numFmtId="1" fontId="7" fillId="19" borderId="122" xfId="0" applyNumberFormat="1" applyFont="1" applyFill="1" applyBorder="1" applyProtection="1">
      <protection hidden="1"/>
    </xf>
    <xf numFmtId="1" fontId="7" fillId="19" borderId="30" xfId="0" applyNumberFormat="1" applyFont="1" applyFill="1" applyBorder="1" applyProtection="1">
      <protection locked="0"/>
    </xf>
    <xf numFmtId="1" fontId="7" fillId="19" borderId="118" xfId="0" applyNumberFormat="1" applyFont="1" applyFill="1" applyBorder="1" applyProtection="1">
      <protection locked="0"/>
    </xf>
    <xf numFmtId="0" fontId="51" fillId="30" borderId="29" xfId="0" applyFont="1" applyFill="1" applyBorder="1" applyAlignment="1" applyProtection="1">
      <alignment horizontal="center" wrapText="1"/>
    </xf>
    <xf numFmtId="0" fontId="51" fillId="30" borderId="14" xfId="0" applyFont="1" applyFill="1" applyBorder="1" applyAlignment="1" applyProtection="1">
      <alignment horizontal="center" wrapText="1"/>
    </xf>
    <xf numFmtId="0" fontId="51" fillId="30" borderId="16" xfId="0" applyFont="1" applyFill="1" applyBorder="1" applyAlignment="1" applyProtection="1">
      <alignment horizontal="center" wrapText="1"/>
    </xf>
    <xf numFmtId="1" fontId="7" fillId="30" borderId="121" xfId="0" applyNumberFormat="1" applyFont="1" applyFill="1" applyBorder="1" applyProtection="1">
      <protection hidden="1"/>
    </xf>
    <xf numFmtId="1" fontId="7" fillId="30" borderId="17" xfId="0" applyNumberFormat="1" applyFont="1" applyFill="1" applyBorder="1" applyProtection="1">
      <protection hidden="1"/>
    </xf>
    <xf numFmtId="1" fontId="65" fillId="30" borderId="19" xfId="0" applyNumberFormat="1" applyFont="1" applyFill="1" applyBorder="1" applyProtection="1">
      <protection hidden="1"/>
    </xf>
    <xf numFmtId="1" fontId="7" fillId="30" borderId="23" xfId="0" applyNumberFormat="1" applyFont="1" applyFill="1" applyBorder="1" applyProtection="1">
      <protection hidden="1"/>
    </xf>
    <xf numFmtId="1" fontId="7" fillId="30" borderId="22" xfId="0" applyNumberFormat="1" applyFont="1" applyFill="1" applyBorder="1" applyProtection="1">
      <protection hidden="1"/>
    </xf>
    <xf numFmtId="1" fontId="65" fillId="30" borderId="109" xfId="0" applyNumberFormat="1" applyFont="1" applyFill="1" applyBorder="1" applyProtection="1">
      <protection hidden="1"/>
    </xf>
    <xf numFmtId="1" fontId="7" fillId="30" borderId="122" xfId="0" applyNumberFormat="1" applyFont="1" applyFill="1" applyBorder="1" applyProtection="1">
      <protection hidden="1"/>
    </xf>
    <xf numFmtId="1" fontId="7" fillId="30" borderId="24" xfId="0" applyNumberFormat="1" applyFont="1" applyFill="1" applyBorder="1" applyProtection="1">
      <protection hidden="1"/>
    </xf>
    <xf numFmtId="1" fontId="65" fillId="30" borderId="25" xfId="0" applyNumberFormat="1" applyFont="1" applyFill="1" applyBorder="1" applyProtection="1">
      <protection hidden="1"/>
    </xf>
    <xf numFmtId="1" fontId="7" fillId="30" borderId="3" xfId="0" applyNumberFormat="1" applyFont="1" applyFill="1" applyBorder="1" applyProtection="1">
      <protection hidden="1"/>
    </xf>
    <xf numFmtId="1" fontId="7" fillId="30" borderId="6" xfId="0" applyNumberFormat="1" applyFont="1" applyFill="1" applyBorder="1" applyProtection="1">
      <protection hidden="1"/>
    </xf>
    <xf numFmtId="1" fontId="65" fillId="30" borderId="5" xfId="0" applyNumberFormat="1" applyFont="1" applyFill="1" applyBorder="1" applyProtection="1">
      <protection hidden="1"/>
    </xf>
    <xf numFmtId="1" fontId="7" fillId="30" borderId="101" xfId="0" applyNumberFormat="1" applyFont="1" applyFill="1" applyBorder="1" applyProtection="1">
      <protection hidden="1"/>
    </xf>
    <xf numFmtId="1" fontId="7" fillId="30" borderId="11" xfId="0" applyNumberFormat="1" applyFont="1" applyFill="1" applyBorder="1" applyProtection="1">
      <protection hidden="1"/>
    </xf>
    <xf numFmtId="1" fontId="65" fillId="30" borderId="21" xfId="0" applyNumberFormat="1" applyFont="1" applyFill="1" applyBorder="1" applyProtection="1">
      <protection hidden="1"/>
    </xf>
    <xf numFmtId="1" fontId="7" fillId="30" borderId="29" xfId="0" applyNumberFormat="1" applyFont="1" applyFill="1" applyBorder="1" applyProtection="1">
      <protection hidden="1"/>
    </xf>
    <xf numFmtId="1" fontId="7" fillId="30" borderId="14" xfId="0" applyNumberFormat="1" applyFont="1" applyFill="1" applyBorder="1" applyProtection="1">
      <protection hidden="1"/>
    </xf>
    <xf numFmtId="1" fontId="65" fillId="30" borderId="16" xfId="0" applyNumberFormat="1" applyFont="1" applyFill="1" applyBorder="1" applyProtection="1">
      <protection hidden="1"/>
    </xf>
    <xf numFmtId="1" fontId="7" fillId="28" borderId="23" xfId="0" applyNumberFormat="1" applyFont="1" applyFill="1" applyBorder="1" applyProtection="1">
      <protection hidden="1"/>
    </xf>
    <xf numFmtId="1" fontId="7" fillId="28" borderId="14" xfId="0" applyNumberFormat="1" applyFont="1" applyFill="1" applyBorder="1" applyProtection="1">
      <protection hidden="1"/>
    </xf>
    <xf numFmtId="1" fontId="65" fillId="28" borderId="16" xfId="0" applyNumberFormat="1" applyFont="1" applyFill="1" applyBorder="1" applyProtection="1">
      <protection hidden="1"/>
    </xf>
    <xf numFmtId="1" fontId="7" fillId="13" borderId="3" xfId="0" applyNumberFormat="1" applyFont="1" applyFill="1" applyBorder="1" applyProtection="1">
      <protection hidden="1"/>
    </xf>
    <xf numFmtId="1" fontId="7" fillId="13" borderId="6" xfId="0" applyNumberFormat="1" applyFont="1" applyFill="1" applyBorder="1" applyProtection="1">
      <protection hidden="1"/>
    </xf>
    <xf numFmtId="1" fontId="7" fillId="13" borderId="5" xfId="0" applyNumberFormat="1" applyFont="1" applyFill="1" applyBorder="1" applyProtection="1">
      <protection hidden="1"/>
    </xf>
    <xf numFmtId="1" fontId="7" fillId="20" borderId="23" xfId="0" applyNumberFormat="1" applyFont="1" applyFill="1" applyBorder="1" applyProtection="1">
      <protection hidden="1"/>
    </xf>
    <xf numFmtId="1" fontId="7" fillId="20" borderId="22" xfId="0" applyNumberFormat="1" applyFont="1" applyFill="1" applyBorder="1" applyProtection="1">
      <protection hidden="1"/>
    </xf>
    <xf numFmtId="1" fontId="7" fillId="20" borderId="109" xfId="0" applyNumberFormat="1" applyFont="1" applyFill="1" applyBorder="1" applyProtection="1">
      <protection hidden="1"/>
    </xf>
    <xf numFmtId="0" fontId="51" fillId="20" borderId="65" xfId="0" applyFont="1" applyFill="1" applyBorder="1" applyAlignment="1" applyProtection="1">
      <alignment horizontal="center" wrapText="1"/>
    </xf>
    <xf numFmtId="0" fontId="51" fillId="20" borderId="14" xfId="0" applyFont="1" applyFill="1" applyBorder="1" applyAlignment="1" applyProtection="1">
      <alignment horizontal="center" wrapText="1"/>
    </xf>
    <xf numFmtId="0" fontId="51" fillId="20" borderId="16" xfId="0" applyFont="1" applyFill="1" applyBorder="1" applyAlignment="1" applyProtection="1">
      <alignment horizontal="center" wrapText="1"/>
    </xf>
    <xf numFmtId="1" fontId="7" fillId="20" borderId="121" xfId="0" applyNumberFormat="1" applyFont="1" applyFill="1" applyBorder="1" applyProtection="1">
      <protection hidden="1"/>
    </xf>
    <xf numFmtId="1" fontId="7" fillId="20" borderId="17" xfId="0" applyNumberFormat="1" applyFont="1" applyFill="1" applyBorder="1" applyProtection="1">
      <protection locked="0"/>
    </xf>
    <xf numFmtId="1" fontId="7" fillId="20" borderId="19" xfId="0" applyNumberFormat="1" applyFont="1" applyFill="1" applyBorder="1" applyProtection="1">
      <protection locked="0"/>
    </xf>
    <xf numFmtId="1" fontId="7" fillId="20" borderId="11" xfId="0" applyNumberFormat="1" applyFont="1" applyFill="1" applyBorder="1" applyProtection="1">
      <protection locked="0"/>
    </xf>
    <xf numFmtId="1" fontId="7" fillId="20" borderId="21" xfId="0" applyNumberFormat="1" applyFont="1" applyFill="1" applyBorder="1" applyProtection="1">
      <protection locked="0"/>
    </xf>
    <xf numFmtId="1" fontId="7" fillId="20" borderId="29" xfId="0" applyNumberFormat="1" applyFont="1" applyFill="1" applyBorder="1" applyProtection="1">
      <protection hidden="1"/>
    </xf>
    <xf numFmtId="1" fontId="7" fillId="20" borderId="14" xfId="0" applyNumberFormat="1" applyFont="1" applyFill="1" applyBorder="1" applyProtection="1">
      <protection locked="0"/>
    </xf>
    <xf numFmtId="1" fontId="7" fillId="20" borderId="16" xfId="0" applyNumberFormat="1" applyFont="1" applyFill="1" applyBorder="1" applyProtection="1">
      <protection locked="0"/>
    </xf>
    <xf numFmtId="1" fontId="7" fillId="20" borderId="30" xfId="0" applyNumberFormat="1" applyFont="1" applyFill="1" applyBorder="1" applyProtection="1">
      <protection locked="0"/>
    </xf>
    <xf numFmtId="1" fontId="7" fillId="20" borderId="118" xfId="0" applyNumberFormat="1" applyFont="1" applyFill="1" applyBorder="1" applyProtection="1">
      <protection locked="0"/>
    </xf>
    <xf numFmtId="1" fontId="7" fillId="20" borderId="3" xfId="0" applyNumberFormat="1" applyFont="1" applyFill="1" applyBorder="1" applyProtection="1">
      <protection hidden="1"/>
    </xf>
    <xf numFmtId="1" fontId="7" fillId="20" borderId="6" xfId="0" applyNumberFormat="1" applyFont="1" applyFill="1" applyBorder="1" applyProtection="1">
      <protection locked="0"/>
    </xf>
    <xf numFmtId="1" fontId="7" fillId="20" borderId="5" xfId="0" applyNumberFormat="1" applyFont="1" applyFill="1" applyBorder="1" applyProtection="1">
      <protection locked="0"/>
    </xf>
    <xf numFmtId="1" fontId="7" fillId="20" borderId="122" xfId="0" applyNumberFormat="1" applyFont="1" applyFill="1" applyBorder="1" applyProtection="1">
      <protection hidden="1"/>
    </xf>
    <xf numFmtId="0" fontId="64" fillId="19" borderId="44" xfId="11" applyFont="1" applyFill="1" applyBorder="1" applyAlignment="1" applyProtection="1"/>
    <xf numFmtId="164" fontId="61" fillId="19" borderId="17" xfId="11" applyNumberFormat="1" applyFont="1" applyFill="1" applyBorder="1" applyAlignment="1" applyProtection="1">
      <alignment horizontal="center"/>
      <protection hidden="1"/>
    </xf>
    <xf numFmtId="164" fontId="7" fillId="18" borderId="5" xfId="10" applyNumberFormat="1" applyFont="1" applyFill="1" applyBorder="1" applyAlignment="1" applyProtection="1">
      <alignment horizontal="center"/>
      <protection hidden="1"/>
    </xf>
    <xf numFmtId="0" fontId="57" fillId="12" borderId="39" xfId="11" applyFont="1" applyFill="1" applyBorder="1" applyAlignment="1" applyProtection="1">
      <alignment horizontal="center"/>
    </xf>
    <xf numFmtId="0" fontId="57" fillId="12" borderId="50" xfId="11" applyFont="1" applyFill="1" applyBorder="1" applyAlignment="1" applyProtection="1">
      <alignment horizontal="center"/>
    </xf>
    <xf numFmtId="0" fontId="57" fillId="12" borderId="45" xfId="11" applyFont="1" applyFill="1" applyBorder="1" applyAlignment="1" applyProtection="1">
      <alignment horizontal="center"/>
    </xf>
    <xf numFmtId="2" fontId="1" fillId="2" borderId="17" xfId="1" applyNumberFormat="1" applyBorder="1" applyAlignment="1" applyProtection="1">
      <alignment horizontal="center" vertical="center" wrapText="1"/>
      <protection hidden="1"/>
    </xf>
    <xf numFmtId="2" fontId="1" fillId="2" borderId="14" xfId="1" applyNumberFormat="1" applyBorder="1" applyAlignment="1" applyProtection="1">
      <alignment horizontal="center" vertical="center" wrapText="1"/>
      <protection hidden="1"/>
    </xf>
    <xf numFmtId="2" fontId="40" fillId="26" borderId="81" xfId="9" applyNumberFormat="1" applyFont="1" applyFill="1" applyBorder="1" applyAlignment="1" applyProtection="1">
      <alignment horizontal="center" vertical="center"/>
      <protection hidden="1"/>
    </xf>
    <xf numFmtId="2" fontId="40" fillId="26" borderId="83" xfId="9" applyNumberFormat="1" applyFont="1" applyFill="1" applyBorder="1" applyAlignment="1" applyProtection="1">
      <alignment horizontal="center" vertical="center"/>
      <protection hidden="1"/>
    </xf>
    <xf numFmtId="2" fontId="40" fillId="26" borderId="85" xfId="9" applyNumberFormat="1" applyFont="1" applyFill="1" applyBorder="1" applyAlignment="1" applyProtection="1">
      <alignment horizontal="center" vertical="center"/>
      <protection hidden="1"/>
    </xf>
    <xf numFmtId="1" fontId="70" fillId="26" borderId="94" xfId="9" applyNumberFormat="1" applyFont="1" applyFill="1" applyBorder="1" applyAlignment="1" applyProtection="1">
      <alignment horizontal="center" vertical="center"/>
      <protection hidden="1"/>
    </xf>
    <xf numFmtId="1" fontId="70" fillId="26" borderId="95" xfId="9" applyNumberFormat="1" applyFont="1" applyFill="1" applyBorder="1" applyAlignment="1" applyProtection="1">
      <alignment horizontal="center" vertical="center"/>
      <protection hidden="1"/>
    </xf>
    <xf numFmtId="1" fontId="63" fillId="20" borderId="40" xfId="11" applyNumberFormat="1" applyFont="1" applyFill="1" applyBorder="1" applyAlignment="1" applyProtection="1">
      <alignment horizontal="center"/>
      <protection hidden="1"/>
    </xf>
    <xf numFmtId="1" fontId="63" fillId="20" borderId="20" xfId="11" applyNumberFormat="1" applyFont="1" applyFill="1" applyBorder="1" applyAlignment="1" applyProtection="1">
      <alignment horizontal="center"/>
      <protection hidden="1"/>
    </xf>
    <xf numFmtId="1" fontId="63" fillId="20" borderId="65" xfId="11" applyNumberFormat="1" applyFont="1" applyFill="1" applyBorder="1" applyAlignment="1" applyProtection="1">
      <alignment horizontal="center"/>
      <protection hidden="1"/>
    </xf>
    <xf numFmtId="1" fontId="63" fillId="20" borderId="15" xfId="11" applyNumberFormat="1" applyFont="1" applyFill="1" applyBorder="1" applyAlignment="1" applyProtection="1">
      <alignment horizontal="center"/>
      <protection hidden="1"/>
    </xf>
    <xf numFmtId="0" fontId="63" fillId="20" borderId="40" xfId="11" applyFont="1" applyFill="1" applyBorder="1" applyAlignment="1" applyProtection="1">
      <alignment horizontal="center"/>
    </xf>
    <xf numFmtId="0" fontId="63" fillId="20" borderId="20" xfId="11" applyFont="1" applyFill="1" applyBorder="1" applyAlignment="1" applyProtection="1">
      <alignment horizontal="center"/>
    </xf>
    <xf numFmtId="0" fontId="63" fillId="20" borderId="11" xfId="11" applyFont="1" applyFill="1" applyBorder="1" applyAlignment="1" applyProtection="1">
      <alignment horizontal="center"/>
    </xf>
    <xf numFmtId="1" fontId="63" fillId="20" borderId="11" xfId="11" applyNumberFormat="1" applyFont="1" applyFill="1" applyBorder="1" applyAlignment="1" applyProtection="1">
      <alignment horizontal="center"/>
      <protection hidden="1"/>
    </xf>
    <xf numFmtId="0" fontId="63" fillId="22" borderId="40" xfId="11" applyFont="1" applyFill="1" applyBorder="1" applyAlignment="1" applyProtection="1">
      <alignment horizontal="center"/>
      <protection hidden="1"/>
    </xf>
    <xf numFmtId="0" fontId="63" fillId="22" borderId="20" xfId="11" applyFont="1" applyFill="1" applyBorder="1" applyAlignment="1" applyProtection="1">
      <alignment horizontal="center"/>
      <protection hidden="1"/>
    </xf>
    <xf numFmtId="1" fontId="63" fillId="22" borderId="40" xfId="11" applyNumberFormat="1" applyFont="1" applyFill="1" applyBorder="1" applyAlignment="1" applyProtection="1">
      <alignment horizontal="center"/>
      <protection hidden="1"/>
    </xf>
    <xf numFmtId="1" fontId="63" fillId="22" borderId="20" xfId="11" applyNumberFormat="1" applyFont="1" applyFill="1" applyBorder="1" applyAlignment="1" applyProtection="1">
      <alignment horizontal="center"/>
      <protection hidden="1"/>
    </xf>
    <xf numFmtId="1" fontId="63" fillId="22" borderId="65" xfId="11" applyNumberFormat="1" applyFont="1" applyFill="1" applyBorder="1" applyAlignment="1" applyProtection="1">
      <alignment horizontal="center"/>
      <protection hidden="1"/>
    </xf>
    <xf numFmtId="1" fontId="63" fillId="22" borderId="15" xfId="11" applyNumberFormat="1" applyFont="1" applyFill="1" applyBorder="1" applyAlignment="1" applyProtection="1">
      <alignment horizontal="center"/>
      <protection hidden="1"/>
    </xf>
    <xf numFmtId="0" fontId="63" fillId="22" borderId="11" xfId="11" applyFont="1" applyFill="1" applyBorder="1" applyAlignment="1" applyProtection="1">
      <alignment horizontal="center"/>
      <protection hidden="1"/>
    </xf>
    <xf numFmtId="1" fontId="63" fillId="22" borderId="101" xfId="11" applyNumberFormat="1" applyFont="1" applyFill="1" applyBorder="1" applyAlignment="1" applyProtection="1">
      <alignment horizontal="center"/>
      <protection hidden="1"/>
    </xf>
    <xf numFmtId="1" fontId="63" fillId="22" borderId="29" xfId="11" applyNumberFormat="1" applyFont="1" applyFill="1" applyBorder="1" applyAlignment="1" applyProtection="1">
      <alignment horizontal="center"/>
      <protection hidden="1"/>
    </xf>
    <xf numFmtId="0" fontId="55" fillId="19" borderId="0" xfId="11" applyFont="1" applyFill="1" applyBorder="1" applyAlignment="1" applyProtection="1">
      <alignment horizontal="center"/>
      <protection hidden="1"/>
    </xf>
    <xf numFmtId="0" fontId="71" fillId="19" borderId="0" xfId="11" applyFont="1" applyFill="1" applyProtection="1">
      <protection hidden="1"/>
    </xf>
    <xf numFmtId="0" fontId="54" fillId="19" borderId="0" xfId="11" applyFont="1" applyFill="1" applyBorder="1" applyAlignment="1" applyProtection="1">
      <alignment horizontal="center"/>
      <protection hidden="1"/>
    </xf>
    <xf numFmtId="0" fontId="52" fillId="19" borderId="0" xfId="11" applyFill="1" applyProtection="1">
      <protection hidden="1"/>
    </xf>
    <xf numFmtId="0" fontId="56" fillId="19" borderId="0" xfId="11" applyFont="1" applyFill="1" applyBorder="1" applyAlignment="1" applyProtection="1">
      <alignment horizontal="center"/>
      <protection hidden="1"/>
    </xf>
    <xf numFmtId="0" fontId="55" fillId="19" borderId="0" xfId="11" applyFont="1" applyFill="1" applyBorder="1" applyAlignment="1" applyProtection="1">
      <protection hidden="1"/>
    </xf>
    <xf numFmtId="0" fontId="54" fillId="19" borderId="0" xfId="11" applyFont="1" applyFill="1" applyBorder="1" applyAlignment="1" applyProtection="1">
      <protection hidden="1"/>
    </xf>
    <xf numFmtId="0" fontId="55" fillId="19" borderId="0" xfId="11" applyFont="1" applyFill="1" applyAlignment="1" applyProtection="1">
      <alignment horizontal="left"/>
      <protection hidden="1"/>
    </xf>
    <xf numFmtId="1" fontId="61" fillId="20" borderId="10" xfId="11" applyNumberFormat="1" applyFont="1" applyFill="1" applyBorder="1" applyAlignment="1" applyProtection="1">
      <alignment horizontal="center"/>
      <protection hidden="1"/>
    </xf>
    <xf numFmtId="1" fontId="61" fillId="30" borderId="10" xfId="11" applyNumberFormat="1" applyFont="1" applyFill="1" applyBorder="1" applyAlignment="1" applyProtection="1">
      <alignment horizontal="center"/>
      <protection hidden="1"/>
    </xf>
    <xf numFmtId="1" fontId="62" fillId="20" borderId="14" xfId="11" applyNumberFormat="1" applyFont="1" applyFill="1" applyBorder="1" applyAlignment="1" applyProtection="1">
      <alignment horizontal="center"/>
      <protection hidden="1"/>
    </xf>
    <xf numFmtId="1" fontId="61" fillId="20" borderId="14" xfId="11" applyNumberFormat="1" applyFont="1" applyFill="1" applyBorder="1" applyAlignment="1" applyProtection="1">
      <alignment horizontal="center"/>
      <protection hidden="1"/>
    </xf>
    <xf numFmtId="1" fontId="62" fillId="20" borderId="10" xfId="11" applyNumberFormat="1" applyFont="1" applyFill="1" applyBorder="1" applyAlignment="1" applyProtection="1">
      <alignment horizontal="center"/>
      <protection hidden="1"/>
    </xf>
    <xf numFmtId="1" fontId="62" fillId="20" borderId="11" xfId="11" applyNumberFormat="1" applyFont="1" applyFill="1" applyBorder="1" applyAlignment="1" applyProtection="1">
      <alignment horizontal="center"/>
      <protection hidden="1"/>
    </xf>
    <xf numFmtId="1" fontId="61" fillId="20" borderId="11" xfId="11" applyNumberFormat="1" applyFont="1" applyFill="1" applyBorder="1" applyAlignment="1" applyProtection="1">
      <alignment horizontal="center"/>
      <protection hidden="1"/>
    </xf>
    <xf numFmtId="1" fontId="62" fillId="20" borderId="6" xfId="11" applyNumberFormat="1" applyFont="1" applyFill="1" applyBorder="1" applyAlignment="1" applyProtection="1">
      <alignment horizontal="center"/>
      <protection hidden="1"/>
    </xf>
    <xf numFmtId="1" fontId="61" fillId="20" borderId="6" xfId="11" applyNumberFormat="1" applyFont="1" applyFill="1" applyBorder="1" applyAlignment="1" applyProtection="1">
      <alignment horizontal="center"/>
      <protection hidden="1"/>
    </xf>
    <xf numFmtId="1" fontId="62" fillId="30" borderId="11" xfId="11" applyNumberFormat="1" applyFont="1" applyFill="1" applyBorder="1" applyAlignment="1" applyProtection="1">
      <alignment horizontal="center"/>
      <protection hidden="1"/>
    </xf>
    <xf numFmtId="1" fontId="61" fillId="30" borderId="11" xfId="11" applyNumberFormat="1" applyFont="1" applyFill="1" applyBorder="1" applyAlignment="1" applyProtection="1">
      <alignment horizontal="center"/>
      <protection hidden="1"/>
    </xf>
    <xf numFmtId="1" fontId="62" fillId="30" borderId="10" xfId="11" applyNumberFormat="1" applyFont="1" applyFill="1" applyBorder="1" applyAlignment="1" applyProtection="1">
      <alignment horizontal="center"/>
      <protection hidden="1"/>
    </xf>
    <xf numFmtId="1" fontId="62" fillId="30" borderId="6" xfId="11" applyNumberFormat="1" applyFont="1" applyFill="1" applyBorder="1" applyAlignment="1" applyProtection="1">
      <alignment horizontal="center"/>
      <protection hidden="1"/>
    </xf>
    <xf numFmtId="1" fontId="61" fillId="30" borderId="6" xfId="11" applyNumberFormat="1" applyFont="1" applyFill="1" applyBorder="1" applyAlignment="1" applyProtection="1">
      <alignment horizontal="center"/>
      <protection hidden="1"/>
    </xf>
    <xf numFmtId="1" fontId="62" fillId="30" borderId="14" xfId="11" applyNumberFormat="1" applyFont="1" applyFill="1" applyBorder="1" applyAlignment="1" applyProtection="1">
      <alignment horizontal="center"/>
      <protection hidden="1"/>
    </xf>
    <xf numFmtId="1" fontId="61" fillId="30" borderId="14" xfId="11" applyNumberFormat="1" applyFont="1" applyFill="1" applyBorder="1" applyAlignment="1" applyProtection="1">
      <alignment horizontal="center"/>
      <protection hidden="1"/>
    </xf>
    <xf numFmtId="1" fontId="61" fillId="23" borderId="6" xfId="11" applyNumberFormat="1" applyFont="1" applyFill="1" applyBorder="1" applyAlignment="1" applyProtection="1">
      <alignment horizontal="center" vertical="center"/>
      <protection hidden="1"/>
    </xf>
    <xf numFmtId="0" fontId="72" fillId="19" borderId="5" xfId="11" applyFont="1" applyFill="1" applyBorder="1" applyAlignment="1" applyProtection="1">
      <alignment horizontal="center"/>
      <protection hidden="1"/>
    </xf>
    <xf numFmtId="1" fontId="73" fillId="20" borderId="13" xfId="11" applyNumberFormat="1" applyFont="1" applyFill="1" applyBorder="1" applyAlignment="1" applyProtection="1">
      <alignment horizontal="center"/>
      <protection hidden="1"/>
    </xf>
    <xf numFmtId="1" fontId="73" fillId="30" borderId="21" xfId="11" applyNumberFormat="1" applyFont="1" applyFill="1" applyBorder="1" applyAlignment="1" applyProtection="1">
      <alignment horizontal="center"/>
      <protection hidden="1"/>
    </xf>
    <xf numFmtId="1" fontId="73" fillId="20" borderId="16" xfId="11" applyNumberFormat="1" applyFont="1" applyFill="1" applyBorder="1" applyAlignment="1" applyProtection="1">
      <alignment horizontal="center"/>
      <protection hidden="1"/>
    </xf>
    <xf numFmtId="1" fontId="73" fillId="30" borderId="13" xfId="11" applyNumberFormat="1" applyFont="1" applyFill="1" applyBorder="1" applyAlignment="1" applyProtection="1">
      <alignment horizontal="center"/>
      <protection hidden="1"/>
    </xf>
    <xf numFmtId="1" fontId="73" fillId="20" borderId="21" xfId="11" applyNumberFormat="1" applyFont="1" applyFill="1" applyBorder="1" applyAlignment="1" applyProtection="1">
      <alignment horizontal="center"/>
      <protection hidden="1"/>
    </xf>
    <xf numFmtId="1" fontId="73" fillId="30" borderId="16" xfId="11" applyNumberFormat="1" applyFont="1" applyFill="1" applyBorder="1" applyAlignment="1" applyProtection="1">
      <alignment horizontal="center"/>
      <protection hidden="1"/>
    </xf>
    <xf numFmtId="1" fontId="73" fillId="31" borderId="5" xfId="11" applyNumberFormat="1" applyFont="1" applyFill="1" applyBorder="1" applyAlignment="1" applyProtection="1">
      <alignment horizontal="center"/>
      <protection hidden="1"/>
    </xf>
    <xf numFmtId="1" fontId="73" fillId="23" borderId="5" xfId="11" applyNumberFormat="1" applyFont="1" applyFill="1" applyBorder="1" applyAlignment="1" applyProtection="1">
      <alignment horizontal="center" vertical="center"/>
      <protection hidden="1"/>
    </xf>
    <xf numFmtId="0" fontId="72" fillId="23" borderId="29" xfId="11" applyFont="1" applyFill="1" applyBorder="1" applyAlignment="1" applyProtection="1"/>
    <xf numFmtId="164" fontId="74" fillId="23" borderId="14" xfId="11" applyNumberFormat="1" applyFont="1" applyFill="1" applyBorder="1" applyAlignment="1" applyProtection="1">
      <alignment horizontal="center"/>
      <protection hidden="1"/>
    </xf>
    <xf numFmtId="0" fontId="51" fillId="19" borderId="61" xfId="11" applyFont="1" applyFill="1" applyBorder="1" applyAlignment="1" applyProtection="1">
      <alignment horizontal="center"/>
      <protection hidden="1"/>
    </xf>
    <xf numFmtId="1" fontId="61" fillId="20" borderId="64" xfId="11" applyNumberFormat="1" applyFont="1" applyFill="1" applyBorder="1" applyAlignment="1" applyProtection="1">
      <alignment horizontal="center"/>
      <protection hidden="1"/>
    </xf>
    <xf numFmtId="1" fontId="62" fillId="30" borderId="40" xfId="11" applyNumberFormat="1" applyFont="1" applyFill="1" applyBorder="1" applyAlignment="1" applyProtection="1">
      <alignment horizontal="center"/>
      <protection hidden="1"/>
    </xf>
    <xf numFmtId="1" fontId="62" fillId="20" borderId="65" xfId="11" applyNumberFormat="1" applyFont="1" applyFill="1" applyBorder="1" applyAlignment="1" applyProtection="1">
      <alignment horizontal="center"/>
      <protection hidden="1"/>
    </xf>
    <xf numFmtId="1" fontId="62" fillId="30" borderId="64" xfId="11" applyNumberFormat="1" applyFont="1" applyFill="1" applyBorder="1" applyAlignment="1" applyProtection="1">
      <alignment horizontal="center"/>
      <protection hidden="1"/>
    </xf>
    <xf numFmtId="1" fontId="62" fillId="30" borderId="61" xfId="11" applyNumberFormat="1" applyFont="1" applyFill="1" applyBorder="1" applyAlignment="1" applyProtection="1">
      <alignment horizontal="center"/>
      <protection hidden="1"/>
    </xf>
    <xf numFmtId="1" fontId="62" fillId="20" borderId="64" xfId="11" applyNumberFormat="1" applyFont="1" applyFill="1" applyBorder="1" applyAlignment="1" applyProtection="1">
      <alignment horizontal="center"/>
      <protection hidden="1"/>
    </xf>
    <xf numFmtId="1" fontId="62" fillId="20" borderId="40" xfId="11" applyNumberFormat="1" applyFont="1" applyFill="1" applyBorder="1" applyAlignment="1" applyProtection="1">
      <alignment horizontal="center"/>
      <protection hidden="1"/>
    </xf>
    <xf numFmtId="1" fontId="62" fillId="30" borderId="65" xfId="11" applyNumberFormat="1" applyFont="1" applyFill="1" applyBorder="1" applyAlignment="1" applyProtection="1">
      <alignment horizontal="center"/>
      <protection hidden="1"/>
    </xf>
    <xf numFmtId="1" fontId="62" fillId="20" borderId="61" xfId="11" applyNumberFormat="1" applyFont="1" applyFill="1" applyBorder="1" applyAlignment="1" applyProtection="1">
      <alignment horizontal="center"/>
      <protection hidden="1"/>
    </xf>
    <xf numFmtId="1" fontId="62" fillId="31" borderId="61" xfId="11" applyNumberFormat="1" applyFont="1" applyFill="1" applyBorder="1" applyAlignment="1" applyProtection="1">
      <alignment horizontal="center"/>
      <protection hidden="1"/>
    </xf>
    <xf numFmtId="1" fontId="61" fillId="23" borderId="61" xfId="11" applyNumberFormat="1" applyFont="1" applyFill="1" applyBorder="1" applyAlignment="1" applyProtection="1">
      <alignment horizontal="center" vertical="center"/>
      <protection hidden="1"/>
    </xf>
    <xf numFmtId="0" fontId="51" fillId="19" borderId="3" xfId="11" applyFont="1" applyFill="1" applyBorder="1" applyAlignment="1" applyProtection="1">
      <alignment horizontal="center"/>
      <protection hidden="1"/>
    </xf>
    <xf numFmtId="1" fontId="62" fillId="30" borderId="101" xfId="11" applyNumberFormat="1" applyFont="1" applyFill="1" applyBorder="1" applyAlignment="1" applyProtection="1">
      <alignment horizontal="center"/>
      <protection hidden="1"/>
    </xf>
    <xf numFmtId="1" fontId="62" fillId="20" borderId="29" xfId="11" applyNumberFormat="1" applyFont="1" applyFill="1" applyBorder="1" applyAlignment="1" applyProtection="1">
      <alignment horizontal="center"/>
      <protection hidden="1"/>
    </xf>
    <xf numFmtId="1" fontId="62" fillId="30" borderId="28" xfId="11" applyNumberFormat="1" applyFont="1" applyFill="1" applyBorder="1" applyAlignment="1" applyProtection="1">
      <alignment horizontal="center"/>
      <protection hidden="1"/>
    </xf>
    <xf numFmtId="1" fontId="62" fillId="30" borderId="3" xfId="11" applyNumberFormat="1" applyFont="1" applyFill="1" applyBorder="1" applyAlignment="1" applyProtection="1">
      <alignment horizontal="center"/>
      <protection hidden="1"/>
    </xf>
    <xf numFmtId="1" fontId="73" fillId="30" borderId="5" xfId="11" applyNumberFormat="1" applyFont="1" applyFill="1" applyBorder="1" applyAlignment="1" applyProtection="1">
      <alignment horizontal="center"/>
      <protection hidden="1"/>
    </xf>
    <xf numFmtId="1" fontId="62" fillId="20" borderId="28" xfId="11" applyNumberFormat="1" applyFont="1" applyFill="1" applyBorder="1" applyAlignment="1" applyProtection="1">
      <alignment horizontal="center"/>
      <protection hidden="1"/>
    </xf>
    <xf numFmtId="1" fontId="62" fillId="20" borderId="101" xfId="11" applyNumberFormat="1" applyFont="1" applyFill="1" applyBorder="1" applyAlignment="1" applyProtection="1">
      <alignment horizontal="center"/>
      <protection hidden="1"/>
    </xf>
    <xf numFmtId="1" fontId="62" fillId="30" borderId="29" xfId="11" applyNumberFormat="1" applyFont="1" applyFill="1" applyBorder="1" applyAlignment="1" applyProtection="1">
      <alignment horizontal="center"/>
      <protection hidden="1"/>
    </xf>
    <xf numFmtId="1" fontId="62" fillId="20" borderId="3" xfId="11" applyNumberFormat="1" applyFont="1" applyFill="1" applyBorder="1" applyAlignment="1" applyProtection="1">
      <alignment horizontal="center"/>
      <protection hidden="1"/>
    </xf>
    <xf numFmtId="1" fontId="73" fillId="20" borderId="5" xfId="11" applyNumberFormat="1" applyFont="1" applyFill="1" applyBorder="1" applyAlignment="1" applyProtection="1">
      <alignment horizontal="center"/>
      <protection hidden="1"/>
    </xf>
    <xf numFmtId="1" fontId="62" fillId="31" borderId="3" xfId="11" applyNumberFormat="1" applyFont="1" applyFill="1" applyBorder="1" applyAlignment="1" applyProtection="1">
      <alignment horizontal="center"/>
      <protection hidden="1"/>
    </xf>
    <xf numFmtId="1" fontId="61" fillId="23" borderId="3" xfId="11" applyNumberFormat="1" applyFont="1" applyFill="1" applyBorder="1" applyAlignment="1" applyProtection="1">
      <alignment horizontal="center" vertical="center"/>
      <protection hidden="1"/>
    </xf>
    <xf numFmtId="0" fontId="72" fillId="19" borderId="124" xfId="11" applyFont="1" applyFill="1" applyBorder="1" applyAlignment="1" applyProtection="1">
      <alignment horizontal="center"/>
      <protection hidden="1"/>
    </xf>
    <xf numFmtId="1" fontId="73" fillId="20" borderId="12" xfId="11" applyNumberFormat="1" applyFont="1" applyFill="1" applyBorder="1" applyAlignment="1" applyProtection="1">
      <alignment horizontal="center"/>
      <protection hidden="1"/>
    </xf>
    <xf numFmtId="1" fontId="73" fillId="30" borderId="20" xfId="11" applyNumberFormat="1" applyFont="1" applyFill="1" applyBorder="1" applyAlignment="1" applyProtection="1">
      <alignment horizontal="center"/>
      <protection hidden="1"/>
    </xf>
    <xf numFmtId="1" fontId="73" fillId="20" borderId="15" xfId="11" applyNumberFormat="1" applyFont="1" applyFill="1" applyBorder="1" applyAlignment="1" applyProtection="1">
      <alignment horizontal="center"/>
      <protection hidden="1"/>
    </xf>
    <xf numFmtId="1" fontId="73" fillId="30" borderId="12" xfId="11" applyNumberFormat="1" applyFont="1" applyFill="1" applyBorder="1" applyAlignment="1" applyProtection="1">
      <alignment horizontal="center"/>
      <protection hidden="1"/>
    </xf>
    <xf numFmtId="1" fontId="73" fillId="30" borderId="124" xfId="11" applyNumberFormat="1" applyFont="1" applyFill="1" applyBorder="1" applyAlignment="1" applyProtection="1">
      <alignment horizontal="center"/>
      <protection hidden="1"/>
    </xf>
    <xf numFmtId="1" fontId="73" fillId="20" borderId="20" xfId="11" applyNumberFormat="1" applyFont="1" applyFill="1" applyBorder="1" applyAlignment="1" applyProtection="1">
      <alignment horizontal="center"/>
      <protection hidden="1"/>
    </xf>
    <xf numFmtId="1" fontId="73" fillId="30" borderId="15" xfId="11" applyNumberFormat="1" applyFont="1" applyFill="1" applyBorder="1" applyAlignment="1" applyProtection="1">
      <alignment horizontal="center"/>
      <protection hidden="1"/>
    </xf>
    <xf numFmtId="1" fontId="73" fillId="20" borderId="124" xfId="11" applyNumberFormat="1" applyFont="1" applyFill="1" applyBorder="1" applyAlignment="1" applyProtection="1">
      <alignment horizontal="center"/>
      <protection hidden="1"/>
    </xf>
    <xf numFmtId="1" fontId="73" fillId="31" borderId="124" xfId="11" applyNumberFormat="1" applyFont="1" applyFill="1" applyBorder="1" applyAlignment="1" applyProtection="1">
      <alignment horizontal="center"/>
      <protection hidden="1"/>
    </xf>
    <xf numFmtId="1" fontId="73" fillId="23" borderId="124" xfId="11" applyNumberFormat="1" applyFont="1" applyFill="1" applyBorder="1" applyAlignment="1" applyProtection="1">
      <alignment horizontal="center" vertical="center"/>
      <protection hidden="1"/>
    </xf>
    <xf numFmtId="1" fontId="61" fillId="30" borderId="40" xfId="11" applyNumberFormat="1" applyFont="1" applyFill="1" applyBorder="1" applyAlignment="1" applyProtection="1">
      <alignment horizontal="center"/>
      <protection hidden="1"/>
    </xf>
    <xf numFmtId="1" fontId="61" fillId="20" borderId="65" xfId="11" applyNumberFormat="1" applyFont="1" applyFill="1" applyBorder="1" applyAlignment="1" applyProtection="1">
      <alignment horizontal="center"/>
      <protection hidden="1"/>
    </xf>
    <xf numFmtId="1" fontId="61" fillId="30" borderId="64" xfId="11" applyNumberFormat="1" applyFont="1" applyFill="1" applyBorder="1" applyAlignment="1" applyProtection="1">
      <alignment horizontal="center"/>
      <protection hidden="1"/>
    </xf>
    <xf numFmtId="1" fontId="61" fillId="30" borderId="61" xfId="11" applyNumberFormat="1" applyFont="1" applyFill="1" applyBorder="1" applyAlignment="1" applyProtection="1">
      <alignment horizontal="center"/>
      <protection hidden="1"/>
    </xf>
    <xf numFmtId="1" fontId="61" fillId="20" borderId="40" xfId="11" applyNumberFormat="1" applyFont="1" applyFill="1" applyBorder="1" applyAlignment="1" applyProtection="1">
      <alignment horizontal="center"/>
      <protection hidden="1"/>
    </xf>
    <xf numFmtId="1" fontId="61" fillId="30" borderId="65" xfId="11" applyNumberFormat="1" applyFont="1" applyFill="1" applyBorder="1" applyAlignment="1" applyProtection="1">
      <alignment horizontal="center"/>
      <protection hidden="1"/>
    </xf>
    <xf numFmtId="1" fontId="61" fillId="20" borderId="61" xfId="11" applyNumberFormat="1" applyFont="1" applyFill="1" applyBorder="1" applyAlignment="1" applyProtection="1">
      <alignment horizontal="center"/>
      <protection hidden="1"/>
    </xf>
    <xf numFmtId="1" fontId="61" fillId="31" borderId="61" xfId="11" applyNumberFormat="1" applyFont="1" applyFill="1" applyBorder="1" applyAlignment="1" applyProtection="1">
      <alignment horizontal="center"/>
      <protection hidden="1"/>
    </xf>
    <xf numFmtId="0" fontId="41" fillId="19" borderId="125" xfId="9" applyFont="1" applyFill="1" applyBorder="1" applyAlignment="1" applyProtection="1">
      <alignment horizontal="center" vertical="center"/>
    </xf>
    <xf numFmtId="0" fontId="40" fillId="17" borderId="80" xfId="9" applyFont="1" applyFill="1" applyBorder="1" applyAlignment="1" applyProtection="1">
      <alignment horizontal="center" vertical="center"/>
      <protection hidden="1"/>
    </xf>
    <xf numFmtId="0" fontId="40" fillId="17" borderId="83" xfId="9" applyFont="1" applyFill="1" applyBorder="1" applyAlignment="1" applyProtection="1">
      <alignment horizontal="center" vertical="center"/>
      <protection hidden="1"/>
    </xf>
    <xf numFmtId="0" fontId="40" fillId="17" borderId="85" xfId="9" applyFont="1" applyFill="1" applyBorder="1" applyAlignment="1" applyProtection="1">
      <alignment horizontal="center" vertical="center"/>
      <protection hidden="1"/>
    </xf>
    <xf numFmtId="16" fontId="53" fillId="12" borderId="7" xfId="11" applyNumberFormat="1" applyFont="1" applyFill="1" applyBorder="1" applyAlignment="1" applyProtection="1">
      <alignment horizontal="center"/>
      <protection hidden="1"/>
    </xf>
    <xf numFmtId="0" fontId="17" fillId="20" borderId="31" xfId="5" applyFont="1" applyFill="1" applyBorder="1" applyAlignment="1" applyProtection="1">
      <alignment horizontal="center" vertical="center" wrapText="1"/>
      <protection hidden="1"/>
    </xf>
    <xf numFmtId="0" fontId="17" fillId="20" borderId="50" xfId="5" applyFont="1" applyFill="1" applyBorder="1" applyAlignment="1" applyProtection="1">
      <alignment horizontal="center" vertical="center" wrapText="1"/>
      <protection hidden="1"/>
    </xf>
    <xf numFmtId="0" fontId="17" fillId="20" borderId="45" xfId="5" applyFont="1" applyFill="1" applyBorder="1" applyAlignment="1" applyProtection="1">
      <alignment horizontal="center" vertical="center" wrapText="1"/>
      <protection hidden="1"/>
    </xf>
    <xf numFmtId="0" fontId="17" fillId="20" borderId="113" xfId="5" applyFont="1" applyFill="1" applyBorder="1" applyAlignment="1" applyProtection="1">
      <alignment horizontal="center" vertical="center" wrapText="1"/>
      <protection hidden="1"/>
    </xf>
    <xf numFmtId="0" fontId="17" fillId="20" borderId="9" xfId="5" applyFont="1" applyFill="1" applyBorder="1" applyAlignment="1" applyProtection="1">
      <alignment horizontal="center" vertical="center" wrapText="1"/>
      <protection hidden="1"/>
    </xf>
    <xf numFmtId="0" fontId="17" fillId="20" borderId="123" xfId="5" applyFont="1" applyFill="1" applyBorder="1" applyAlignment="1" applyProtection="1">
      <alignment horizontal="center" vertical="center" wrapText="1"/>
      <protection hidden="1"/>
    </xf>
    <xf numFmtId="0" fontId="17" fillId="20" borderId="39" xfId="5" applyFont="1" applyFill="1" applyBorder="1" applyAlignment="1" applyProtection="1">
      <alignment horizontal="center" vertical="center" wrapText="1"/>
      <protection hidden="1"/>
    </xf>
    <xf numFmtId="0" fontId="17" fillId="20" borderId="111" xfId="5" applyFont="1" applyFill="1" applyBorder="1" applyAlignment="1" applyProtection="1">
      <alignment horizontal="center" vertical="center" wrapText="1"/>
      <protection hidden="1"/>
    </xf>
    <xf numFmtId="0" fontId="17" fillId="20" borderId="115" xfId="5" applyFont="1" applyFill="1" applyBorder="1" applyAlignment="1" applyProtection="1">
      <alignment horizontal="center" vertical="center" wrapText="1"/>
      <protection hidden="1"/>
    </xf>
    <xf numFmtId="0" fontId="17" fillId="20" borderId="90" xfId="5" applyFont="1" applyFill="1" applyBorder="1" applyAlignment="1" applyProtection="1">
      <alignment horizontal="center" vertical="center" wrapText="1"/>
      <protection hidden="1"/>
    </xf>
    <xf numFmtId="0" fontId="17" fillId="20" borderId="91" xfId="5" applyFont="1" applyFill="1" applyBorder="1" applyAlignment="1" applyProtection="1">
      <alignment horizontal="center" vertical="center" wrapText="1"/>
      <protection hidden="1"/>
    </xf>
    <xf numFmtId="0" fontId="31" fillId="20" borderId="2" xfId="5" applyFont="1" applyFill="1" applyBorder="1" applyAlignment="1" applyProtection="1">
      <alignment horizontal="center" vertical="center" wrapText="1"/>
    </xf>
    <xf numFmtId="0" fontId="16" fillId="12" borderId="1" xfId="5" applyFont="1" applyFill="1" applyBorder="1" applyAlignment="1" applyProtection="1">
      <alignment horizontal="center" vertical="center" wrapText="1"/>
      <protection hidden="1"/>
    </xf>
    <xf numFmtId="0" fontId="16" fillId="12" borderId="1" xfId="5" applyFont="1" applyFill="1" applyBorder="1" applyAlignment="1" applyProtection="1">
      <alignment horizontal="center" vertical="center" textRotation="90" wrapText="1"/>
      <protection hidden="1"/>
    </xf>
    <xf numFmtId="1" fontId="7" fillId="19" borderId="22" xfId="0" applyNumberFormat="1" applyFont="1" applyFill="1" applyBorder="1" applyProtection="1">
      <protection hidden="1"/>
    </xf>
    <xf numFmtId="1" fontId="7" fillId="19" borderId="109" xfId="0" applyNumberFormat="1" applyFont="1" applyFill="1" applyBorder="1" applyProtection="1">
      <protection hidden="1"/>
    </xf>
    <xf numFmtId="0" fontId="2" fillId="3" borderId="1" xfId="2" applyFont="1" applyBorder="1" applyAlignment="1">
      <alignment horizontal="left"/>
    </xf>
    <xf numFmtId="0" fontId="2" fillId="3" borderId="1" xfId="2" applyFont="1" applyBorder="1" applyAlignment="1" applyProtection="1">
      <alignment horizontal="left"/>
    </xf>
    <xf numFmtId="0" fontId="2" fillId="3" borderId="26" xfId="2" applyFont="1" applyBorder="1" applyAlignment="1" applyProtection="1">
      <alignment horizontal="left"/>
    </xf>
    <xf numFmtId="0" fontId="31" fillId="12" borderId="1" xfId="5" applyFont="1" applyFill="1" applyBorder="1" applyAlignment="1" applyProtection="1">
      <alignment horizontal="center" vertical="center" wrapText="1"/>
    </xf>
    <xf numFmtId="0" fontId="7" fillId="21" borderId="14" xfId="2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/>
    <xf numFmtId="0" fontId="0" fillId="32" borderId="70" xfId="0" applyFill="1" applyBorder="1" applyProtection="1">
      <protection locked="0"/>
    </xf>
    <xf numFmtId="0" fontId="0" fillId="32" borderId="69" xfId="0" applyFill="1" applyBorder="1" applyProtection="1">
      <protection locked="0"/>
    </xf>
    <xf numFmtId="0" fontId="0" fillId="32" borderId="55" xfId="0" applyFill="1" applyBorder="1" applyProtection="1">
      <protection locked="0"/>
    </xf>
    <xf numFmtId="0" fontId="0" fillId="32" borderId="27" xfId="0" applyFill="1" applyBorder="1" applyProtection="1">
      <protection locked="0"/>
    </xf>
    <xf numFmtId="0" fontId="76" fillId="0" borderId="0" xfId="0" applyFont="1"/>
    <xf numFmtId="0" fontId="0" fillId="32" borderId="90" xfId="0" applyFill="1" applyBorder="1" applyProtection="1">
      <protection locked="0"/>
    </xf>
    <xf numFmtId="0" fontId="0" fillId="32" borderId="8" xfId="0" applyFill="1" applyBorder="1" applyProtection="1">
      <protection locked="0"/>
    </xf>
    <xf numFmtId="1" fontId="9" fillId="12" borderId="17" xfId="1" applyNumberFormat="1" applyFont="1" applyFill="1" applyBorder="1" applyAlignment="1" applyProtection="1">
      <alignment horizontal="center" vertical="center" wrapText="1"/>
      <protection hidden="1"/>
    </xf>
    <xf numFmtId="1" fontId="1" fillId="24" borderId="17" xfId="1" applyNumberFormat="1" applyFill="1" applyBorder="1" applyAlignment="1" applyProtection="1">
      <alignment horizontal="center" vertical="center" wrapText="1"/>
      <protection hidden="1"/>
    </xf>
    <xf numFmtId="1" fontId="9" fillId="12" borderId="92" xfId="1" applyNumberFormat="1" applyFont="1" applyFill="1" applyBorder="1" applyAlignment="1" applyProtection="1">
      <alignment horizontal="center" vertical="center" wrapText="1"/>
      <protection hidden="1"/>
    </xf>
    <xf numFmtId="1" fontId="1" fillId="24" borderId="92" xfId="1" applyNumberFormat="1" applyFill="1" applyBorder="1" applyAlignment="1" applyProtection="1">
      <alignment horizontal="center" vertical="center" wrapText="1"/>
      <protection hidden="1"/>
    </xf>
    <xf numFmtId="2" fontId="6" fillId="19" borderId="46" xfId="6" applyNumberFormat="1" applyFont="1" applyFill="1" applyBorder="1" applyAlignment="1" applyProtection="1">
      <alignment horizontal="center" vertical="center" wrapText="1"/>
      <protection hidden="1"/>
    </xf>
    <xf numFmtId="2" fontId="6" fillId="20" borderId="41" xfId="6" applyNumberFormat="1" applyFont="1" applyFill="1" applyBorder="1" applyAlignment="1" applyProtection="1">
      <alignment horizontal="center" vertical="center" wrapText="1"/>
      <protection hidden="1"/>
    </xf>
    <xf numFmtId="2" fontId="6" fillId="19" borderId="62" xfId="6" applyNumberFormat="1" applyFont="1" applyFill="1" applyBorder="1" applyAlignment="1" applyProtection="1">
      <alignment horizontal="center" vertical="center" wrapText="1"/>
      <protection hidden="1"/>
    </xf>
    <xf numFmtId="2" fontId="6" fillId="20" borderId="46" xfId="6" applyNumberFormat="1" applyFont="1" applyFill="1" applyBorder="1" applyAlignment="1" applyProtection="1">
      <alignment horizontal="center" vertical="center" wrapText="1"/>
      <protection hidden="1"/>
    </xf>
    <xf numFmtId="2" fontId="6" fillId="19" borderId="41" xfId="6" applyNumberFormat="1" applyFont="1" applyFill="1" applyBorder="1" applyAlignment="1" applyProtection="1">
      <alignment horizontal="center" vertical="center" wrapText="1"/>
      <protection hidden="1"/>
    </xf>
    <xf numFmtId="2" fontId="6" fillId="20" borderId="62" xfId="6" applyNumberFormat="1" applyFont="1" applyFill="1" applyBorder="1" applyAlignment="1" applyProtection="1">
      <alignment horizontal="center" vertical="center" wrapText="1"/>
      <protection hidden="1"/>
    </xf>
    <xf numFmtId="2" fontId="14" fillId="13" borderId="46" xfId="6" applyNumberFormat="1" applyFont="1" applyFill="1" applyBorder="1" applyAlignment="1" applyProtection="1">
      <alignment horizontal="center" vertical="center" wrapText="1"/>
      <protection hidden="1"/>
    </xf>
    <xf numFmtId="1" fontId="7" fillId="2" borderId="14" xfId="1" applyNumberFormat="1" applyFont="1" applyBorder="1" applyAlignment="1" applyProtection="1">
      <alignment horizontal="center"/>
      <protection locked="0"/>
    </xf>
    <xf numFmtId="1" fontId="28" fillId="13" borderId="5" xfId="0" applyNumberFormat="1" applyFont="1" applyFill="1" applyBorder="1" applyProtection="1">
      <protection hidden="1"/>
    </xf>
    <xf numFmtId="1" fontId="28" fillId="13" borderId="6" xfId="0" applyNumberFormat="1" applyFont="1" applyFill="1" applyBorder="1" applyProtection="1">
      <protection hidden="1"/>
    </xf>
    <xf numFmtId="1" fontId="42" fillId="13" borderId="6" xfId="0" applyNumberFormat="1" applyFont="1" applyFill="1" applyBorder="1" applyProtection="1">
      <protection hidden="1"/>
    </xf>
    <xf numFmtId="1" fontId="42" fillId="13" borderId="3" xfId="0" applyNumberFormat="1" applyFont="1" applyFill="1" applyBorder="1" applyProtection="1">
      <protection hidden="1"/>
    </xf>
    <xf numFmtId="1" fontId="42" fillId="13" borderId="5" xfId="0" applyNumberFormat="1" applyFont="1" applyFill="1" applyBorder="1" applyProtection="1">
      <protection hidden="1"/>
    </xf>
    <xf numFmtId="1" fontId="78" fillId="23" borderId="39" xfId="0" applyNumberFormat="1" applyFont="1" applyFill="1" applyBorder="1" applyProtection="1">
      <protection hidden="1"/>
    </xf>
    <xf numFmtId="1" fontId="79" fillId="23" borderId="39" xfId="0" applyNumberFormat="1" applyFont="1" applyFill="1" applyBorder="1" applyProtection="1">
      <protection hidden="1"/>
    </xf>
    <xf numFmtId="0" fontId="7" fillId="26" borderId="21" xfId="0" applyFont="1" applyFill="1" applyBorder="1" applyAlignment="1" applyProtection="1">
      <alignment horizontal="center"/>
      <protection locked="0"/>
    </xf>
    <xf numFmtId="0" fontId="7" fillId="23" borderId="11" xfId="0" applyFont="1" applyFill="1" applyBorder="1" applyAlignment="1" applyProtection="1">
      <alignment horizontal="center"/>
      <protection locked="0"/>
    </xf>
    <xf numFmtId="0" fontId="7" fillId="26" borderId="11" xfId="0" applyFont="1" applyFill="1" applyBorder="1" applyAlignment="1" applyProtection="1">
      <alignment horizontal="center"/>
      <protection locked="0"/>
    </xf>
    <xf numFmtId="0" fontId="7" fillId="23" borderId="101" xfId="0" applyFont="1" applyFill="1" applyBorder="1" applyAlignment="1" applyProtection="1">
      <alignment horizontal="center"/>
      <protection locked="0"/>
    </xf>
    <xf numFmtId="0" fontId="7" fillId="26" borderId="101" xfId="0" applyFont="1" applyFill="1" applyBorder="1" applyAlignment="1" applyProtection="1">
      <alignment horizontal="center"/>
      <protection locked="0"/>
    </xf>
    <xf numFmtId="1" fontId="78" fillId="23" borderId="110" xfId="0" applyNumberFormat="1" applyFont="1" applyFill="1" applyBorder="1" applyProtection="1">
      <protection hidden="1"/>
    </xf>
    <xf numFmtId="1" fontId="79" fillId="23" borderId="110" xfId="0" applyNumberFormat="1" applyFont="1" applyFill="1" applyBorder="1" applyProtection="1">
      <protection hidden="1"/>
    </xf>
    <xf numFmtId="0" fontId="7" fillId="26" borderId="19" xfId="0" applyFont="1" applyFill="1" applyBorder="1" applyAlignment="1" applyProtection="1">
      <alignment horizontal="center"/>
      <protection locked="0"/>
    </xf>
    <xf numFmtId="0" fontId="7" fillId="23" borderId="17" xfId="0" applyFont="1" applyFill="1" applyBorder="1" applyAlignment="1" applyProtection="1">
      <alignment horizontal="center"/>
      <protection locked="0"/>
    </xf>
    <xf numFmtId="0" fontId="7" fillId="26" borderId="17" xfId="0" applyFont="1" applyFill="1" applyBorder="1" applyAlignment="1" applyProtection="1">
      <alignment horizontal="center"/>
      <protection locked="0"/>
    </xf>
    <xf numFmtId="0" fontId="7" fillId="23" borderId="121" xfId="0" applyFont="1" applyFill="1" applyBorder="1" applyAlignment="1" applyProtection="1">
      <alignment horizontal="center"/>
      <protection locked="0"/>
    </xf>
    <xf numFmtId="1" fontId="78" fillId="23" borderId="21" xfId="0" applyNumberFormat="1" applyFont="1" applyFill="1" applyBorder="1" applyProtection="1">
      <protection hidden="1"/>
    </xf>
    <xf numFmtId="1" fontId="79" fillId="23" borderId="40" xfId="0" applyNumberFormat="1" applyFont="1" applyFill="1" applyBorder="1" applyProtection="1">
      <protection hidden="1"/>
    </xf>
    <xf numFmtId="0" fontId="7" fillId="26" borderId="20" xfId="0" applyFont="1" applyFill="1" applyBorder="1" applyAlignment="1" applyProtection="1">
      <alignment horizontal="center"/>
      <protection locked="0"/>
    </xf>
    <xf numFmtId="0" fontId="7" fillId="23" borderId="40" xfId="0" applyFont="1" applyFill="1" applyBorder="1" applyAlignment="1" applyProtection="1">
      <alignment horizontal="center"/>
      <protection locked="0"/>
    </xf>
    <xf numFmtId="1" fontId="78" fillId="23" borderId="123" xfId="0" applyNumberFormat="1" applyFont="1" applyFill="1" applyBorder="1" applyProtection="1">
      <protection hidden="1"/>
    </xf>
    <xf numFmtId="1" fontId="79" fillId="23" borderId="123" xfId="0" applyNumberFormat="1" applyFont="1" applyFill="1" applyBorder="1" applyProtection="1">
      <protection hidden="1"/>
    </xf>
    <xf numFmtId="0" fontId="7" fillId="26" borderId="13" xfId="0" applyFont="1" applyFill="1" applyBorder="1" applyAlignment="1" applyProtection="1">
      <alignment horizontal="center"/>
      <protection locked="0"/>
    </xf>
    <xf numFmtId="0" fontId="7" fillId="23" borderId="10" xfId="0" applyFont="1" applyFill="1" applyBorder="1" applyAlignment="1" applyProtection="1">
      <alignment horizontal="center"/>
      <protection locked="0"/>
    </xf>
    <xf numFmtId="0" fontId="7" fillId="26" borderId="10" xfId="0" applyFont="1" applyFill="1" applyBorder="1" applyAlignment="1" applyProtection="1">
      <alignment horizontal="center"/>
      <protection locked="0"/>
    </xf>
    <xf numFmtId="0" fontId="7" fillId="23" borderId="28" xfId="0" applyFont="1" applyFill="1" applyBorder="1" applyAlignment="1" applyProtection="1">
      <alignment horizontal="center"/>
      <protection locked="0"/>
    </xf>
    <xf numFmtId="0" fontId="7" fillId="26" borderId="28" xfId="0" applyFont="1" applyFill="1" applyBorder="1" applyAlignment="1" applyProtection="1">
      <alignment horizontal="center"/>
      <protection locked="0"/>
    </xf>
    <xf numFmtId="0" fontId="42" fillId="23" borderId="26" xfId="0" applyFont="1" applyFill="1" applyBorder="1" applyAlignment="1" applyProtection="1">
      <alignment horizontal="center"/>
    </xf>
    <xf numFmtId="0" fontId="28" fillId="26" borderId="3" xfId="0" applyFont="1" applyFill="1" applyBorder="1" applyAlignment="1" applyProtection="1">
      <alignment horizontal="center"/>
    </xf>
    <xf numFmtId="0" fontId="78" fillId="26" borderId="5" xfId="0" applyFont="1" applyFill="1" applyBorder="1" applyAlignment="1" applyProtection="1">
      <alignment horizontal="center"/>
    </xf>
    <xf numFmtId="0" fontId="28" fillId="12" borderId="6" xfId="0" applyFont="1" applyFill="1" applyBorder="1" applyAlignment="1" applyProtection="1">
      <alignment horizontal="center"/>
    </xf>
    <xf numFmtId="0" fontId="78" fillId="26" borderId="6" xfId="0" applyFont="1" applyFill="1" applyBorder="1" applyAlignment="1" applyProtection="1">
      <alignment horizontal="center"/>
    </xf>
    <xf numFmtId="0" fontId="28" fillId="12" borderId="3" xfId="0" applyFont="1" applyFill="1" applyBorder="1" applyAlignment="1" applyProtection="1">
      <alignment horizontal="center"/>
    </xf>
    <xf numFmtId="0" fontId="28" fillId="26" borderId="127" xfId="0" applyFont="1" applyFill="1" applyBorder="1" applyAlignment="1" applyProtection="1">
      <alignment horizontal="center"/>
    </xf>
    <xf numFmtId="0" fontId="42" fillId="26" borderId="0" xfId="0" applyFont="1" applyFill="1" applyAlignment="1" applyProtection="1">
      <alignment horizontal="center"/>
      <protection locked="0"/>
    </xf>
    <xf numFmtId="0" fontId="82" fillId="20" borderId="31" xfId="0" applyFont="1" applyFill="1" applyBorder="1" applyAlignment="1" applyProtection="1">
      <alignment horizontal="center"/>
    </xf>
    <xf numFmtId="0" fontId="82" fillId="26" borderId="31" xfId="0" applyFont="1" applyFill="1" applyBorder="1" applyAlignment="1" applyProtection="1">
      <alignment horizontal="center"/>
    </xf>
    <xf numFmtId="0" fontId="83" fillId="17" borderId="126" xfId="0" applyFont="1" applyFill="1" applyBorder="1" applyAlignment="1" applyProtection="1">
      <alignment horizontal="center"/>
    </xf>
    <xf numFmtId="0" fontId="83" fillId="17" borderId="5" xfId="0" applyFont="1" applyFill="1" applyBorder="1" applyAlignment="1" applyProtection="1">
      <alignment horizontal="center"/>
    </xf>
    <xf numFmtId="0" fontId="84" fillId="20" borderId="10" xfId="1" applyFont="1" applyFill="1" applyBorder="1" applyAlignment="1" applyProtection="1">
      <alignment horizontal="left" vertical="center" wrapText="1"/>
      <protection hidden="1"/>
    </xf>
    <xf numFmtId="0" fontId="84" fillId="26" borderId="13" xfId="1" applyFont="1" applyFill="1" applyBorder="1" applyAlignment="1" applyProtection="1">
      <alignment horizontal="left" vertical="center" wrapText="1"/>
      <protection hidden="1"/>
    </xf>
    <xf numFmtId="1" fontId="4" fillId="26" borderId="28" xfId="0" applyNumberFormat="1" applyFont="1" applyFill="1" applyBorder="1" applyAlignment="1" applyProtection="1">
      <alignment horizontal="center"/>
      <protection hidden="1"/>
    </xf>
    <xf numFmtId="1" fontId="80" fillId="17" borderId="13" xfId="0" applyNumberFormat="1" applyFont="1" applyFill="1" applyBorder="1" applyAlignment="1" applyProtection="1">
      <alignment horizontal="center"/>
      <protection hidden="1"/>
    </xf>
    <xf numFmtId="1" fontId="80" fillId="17" borderId="19" xfId="0" applyNumberFormat="1" applyFont="1" applyFill="1" applyBorder="1" applyAlignment="1" applyProtection="1">
      <alignment horizontal="center"/>
      <protection hidden="1"/>
    </xf>
    <xf numFmtId="0" fontId="84" fillId="20" borderId="11" xfId="1" applyFont="1" applyFill="1" applyBorder="1" applyAlignment="1" applyProtection="1">
      <alignment horizontal="left" vertical="center" wrapText="1"/>
      <protection hidden="1"/>
    </xf>
    <xf numFmtId="0" fontId="84" fillId="26" borderId="21" xfId="1" applyFont="1" applyFill="1" applyBorder="1" applyAlignment="1" applyProtection="1">
      <alignment horizontal="left" vertical="center" wrapText="1"/>
      <protection hidden="1"/>
    </xf>
    <xf numFmtId="1" fontId="4" fillId="26" borderId="101" xfId="0" applyNumberFormat="1" applyFont="1" applyFill="1" applyBorder="1" applyAlignment="1" applyProtection="1">
      <alignment horizontal="center"/>
      <protection hidden="1"/>
    </xf>
    <xf numFmtId="1" fontId="80" fillId="17" borderId="21" xfId="0" applyNumberFormat="1" applyFont="1" applyFill="1" applyBorder="1" applyAlignment="1" applyProtection="1">
      <alignment horizontal="center"/>
      <protection hidden="1"/>
    </xf>
    <xf numFmtId="1" fontId="4" fillId="26" borderId="121" xfId="0" applyNumberFormat="1" applyFont="1" applyFill="1" applyBorder="1" applyAlignment="1" applyProtection="1">
      <alignment horizontal="center"/>
      <protection hidden="1"/>
    </xf>
    <xf numFmtId="1" fontId="28" fillId="13" borderId="3" xfId="0" applyNumberFormat="1" applyFont="1" applyFill="1" applyBorder="1" applyProtection="1">
      <protection hidden="1"/>
    </xf>
    <xf numFmtId="1" fontId="85" fillId="13" borderId="5" xfId="0" applyNumberFormat="1" applyFont="1" applyFill="1" applyBorder="1" applyProtection="1">
      <protection hidden="1"/>
    </xf>
    <xf numFmtId="1" fontId="86" fillId="13" borderId="3" xfId="0" applyNumberFormat="1" applyFont="1" applyFill="1" applyBorder="1" applyProtection="1">
      <protection hidden="1"/>
    </xf>
    <xf numFmtId="1" fontId="86" fillId="13" borderId="6" xfId="0" applyNumberFormat="1" applyFont="1" applyFill="1" applyBorder="1" applyProtection="1">
      <protection hidden="1"/>
    </xf>
    <xf numFmtId="1" fontId="86" fillId="13" borderId="5" xfId="0" applyNumberFormat="1" applyFont="1" applyFill="1" applyBorder="1" applyProtection="1">
      <protection hidden="1"/>
    </xf>
    <xf numFmtId="1" fontId="79" fillId="13" borderId="61" xfId="0" applyNumberFormat="1" applyFont="1" applyFill="1" applyBorder="1" applyProtection="1">
      <protection hidden="1"/>
    </xf>
    <xf numFmtId="1" fontId="85" fillId="13" borderId="6" xfId="0" applyNumberFormat="1" applyFont="1" applyFill="1" applyBorder="1" applyProtection="1">
      <protection hidden="1"/>
    </xf>
    <xf numFmtId="0" fontId="7" fillId="26" borderId="29" xfId="0" applyFont="1" applyFill="1" applyBorder="1" applyAlignment="1" applyProtection="1">
      <alignment horizontal="center"/>
      <protection locked="0"/>
    </xf>
    <xf numFmtId="0" fontId="84" fillId="20" borderId="14" xfId="1" applyFont="1" applyFill="1" applyBorder="1" applyAlignment="1" applyProtection="1">
      <alignment horizontal="left" vertical="center" wrapText="1"/>
      <protection hidden="1"/>
    </xf>
    <xf numFmtId="0" fontId="84" fillId="26" borderId="16" xfId="1" applyFont="1" applyFill="1" applyBorder="1" applyAlignment="1" applyProtection="1">
      <alignment horizontal="left" vertical="center" wrapText="1"/>
      <protection hidden="1"/>
    </xf>
    <xf numFmtId="0" fontId="7" fillId="2" borderId="17" xfId="1" applyFont="1" applyBorder="1" applyAlignment="1" applyProtection="1">
      <alignment horizontal="center" vertical="center" wrapText="1"/>
      <protection hidden="1"/>
    </xf>
    <xf numFmtId="0" fontId="7" fillId="2" borderId="14" xfId="1" applyFont="1" applyBorder="1" applyAlignment="1" applyProtection="1">
      <alignment horizontal="center" vertical="center" wrapText="1"/>
      <protection hidden="1"/>
    </xf>
    <xf numFmtId="0" fontId="7" fillId="17" borderId="17" xfId="1" applyFont="1" applyFill="1" applyBorder="1" applyAlignment="1" applyProtection="1">
      <alignment horizontal="center" vertical="center" wrapText="1"/>
      <protection hidden="1"/>
    </xf>
    <xf numFmtId="0" fontId="7" fillId="17" borderId="14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8" fillId="17" borderId="71" xfId="9" applyFont="1" applyFill="1" applyBorder="1" applyAlignment="1" applyProtection="1">
      <alignment horizontal="center" vertical="center" textRotation="90" wrapText="1"/>
    </xf>
    <xf numFmtId="0" fontId="2" fillId="3" borderId="30" xfId="2" applyFont="1" applyBorder="1" applyAlignment="1" applyProtection="1">
      <alignment horizontal="center" vertical="center" wrapText="1"/>
    </xf>
    <xf numFmtId="0" fontId="39" fillId="17" borderId="72" xfId="9" applyFont="1" applyFill="1" applyBorder="1" applyAlignment="1" applyProtection="1">
      <alignment horizontal="center" vertical="center" textRotation="90" wrapText="1"/>
    </xf>
    <xf numFmtId="0" fontId="39" fillId="17" borderId="73" xfId="9" applyFont="1" applyFill="1" applyBorder="1" applyAlignment="1" applyProtection="1">
      <alignment horizontal="center" vertical="center" textRotation="90" wrapText="1"/>
    </xf>
    <xf numFmtId="0" fontId="7" fillId="13" borderId="76" xfId="2" applyFont="1" applyFill="1" applyBorder="1" applyAlignment="1" applyProtection="1">
      <alignment horizontal="center" vertical="center" textRotation="90" wrapText="1"/>
    </xf>
    <xf numFmtId="0" fontId="7" fillId="13" borderId="77" xfId="2" applyFont="1" applyFill="1" applyBorder="1" applyAlignment="1" applyProtection="1">
      <alignment horizontal="center" vertical="center" textRotation="90" wrapText="1"/>
    </xf>
    <xf numFmtId="0" fontId="7" fillId="3" borderId="74" xfId="2" applyFont="1" applyBorder="1" applyAlignment="1" applyProtection="1">
      <alignment horizontal="center" vertical="center" textRotation="90" wrapText="1"/>
      <protection hidden="1"/>
    </xf>
    <xf numFmtId="0" fontId="2" fillId="3" borderId="75" xfId="2" applyFont="1" applyBorder="1" applyAlignment="1" applyProtection="1">
      <alignment horizontal="center" vertical="center" textRotation="90" wrapText="1"/>
      <protection hidden="1"/>
    </xf>
    <xf numFmtId="0" fontId="7" fillId="2" borderId="17" xfId="1" applyFont="1" applyBorder="1" applyAlignment="1" applyProtection="1">
      <alignment horizontal="left" vertical="center" wrapText="1"/>
      <protection locked="0"/>
    </xf>
    <xf numFmtId="0" fontId="7" fillId="2" borderId="11" xfId="1" applyFont="1" applyBorder="1" applyAlignment="1" applyProtection="1">
      <alignment horizontal="left" vertical="center" wrapText="1"/>
      <protection locked="0"/>
    </xf>
    <xf numFmtId="0" fontId="7" fillId="3" borderId="23" xfId="2" applyFont="1" applyBorder="1" applyAlignment="1" applyProtection="1">
      <alignment horizontal="center" vertical="center"/>
    </xf>
    <xf numFmtId="0" fontId="7" fillId="3" borderId="24" xfId="2" applyFont="1" applyBorder="1" applyAlignment="1" applyProtection="1">
      <alignment horizontal="center" vertical="center"/>
    </xf>
    <xf numFmtId="0" fontId="7" fillId="3" borderId="25" xfId="2" applyFont="1" applyBorder="1" applyAlignment="1" applyProtection="1">
      <alignment horizontal="center" vertical="center"/>
    </xf>
    <xf numFmtId="0" fontId="8" fillId="14" borderId="1" xfId="2" applyFont="1" applyFill="1" applyBorder="1" applyAlignment="1" applyProtection="1">
      <alignment horizontal="center" vertical="center"/>
    </xf>
    <xf numFmtId="1" fontId="8" fillId="14" borderId="1" xfId="2" applyNumberFormat="1" applyFont="1" applyFill="1" applyBorder="1" applyAlignment="1" applyProtection="1">
      <alignment horizontal="center" vertical="center"/>
      <protection hidden="1"/>
    </xf>
    <xf numFmtId="0" fontId="2" fillId="3" borderId="10" xfId="2" applyFont="1" applyBorder="1" applyAlignment="1" applyProtection="1">
      <alignment horizontal="center" vertical="center" wrapText="1"/>
    </xf>
    <xf numFmtId="0" fontId="2" fillId="3" borderId="12" xfId="2" applyFont="1" applyBorder="1" applyAlignment="1" applyProtection="1">
      <alignment horizontal="center" vertical="center" wrapText="1"/>
    </xf>
    <xf numFmtId="0" fontId="2" fillId="3" borderId="68" xfId="2" applyFont="1" applyBorder="1" applyAlignment="1" applyProtection="1">
      <alignment horizontal="center" vertical="center" wrapText="1"/>
    </xf>
    <xf numFmtId="0" fontId="2" fillId="3" borderId="64" xfId="2" applyFont="1" applyBorder="1" applyAlignment="1" applyProtection="1">
      <alignment horizontal="center" vertical="center" wrapText="1"/>
    </xf>
    <xf numFmtId="0" fontId="31" fillId="16" borderId="10" xfId="2" applyFont="1" applyFill="1" applyBorder="1" applyAlignment="1" applyProtection="1">
      <alignment horizontal="center" vertical="center"/>
    </xf>
    <xf numFmtId="0" fontId="2" fillId="3" borderId="10" xfId="2" applyFont="1" applyBorder="1" applyAlignment="1" applyProtection="1">
      <alignment horizontal="center" vertical="center" textRotation="90"/>
    </xf>
    <xf numFmtId="0" fontId="2" fillId="3" borderId="14" xfId="2" applyFont="1" applyBorder="1" applyAlignment="1" applyProtection="1">
      <alignment horizontal="center" vertical="center" textRotation="90"/>
    </xf>
    <xf numFmtId="0" fontId="2" fillId="11" borderId="12" xfId="2" applyFont="1" applyFill="1" applyBorder="1" applyAlignment="1" applyProtection="1">
      <alignment horizontal="center" vertical="center" textRotation="90"/>
    </xf>
    <xf numFmtId="0" fontId="2" fillId="11" borderId="15" xfId="2" applyFont="1" applyFill="1" applyBorder="1" applyAlignment="1" applyProtection="1">
      <alignment horizontal="center" vertical="center" textRotation="90"/>
    </xf>
    <xf numFmtId="0" fontId="2" fillId="3" borderId="13" xfId="2" applyFont="1" applyBorder="1" applyAlignment="1" applyProtection="1">
      <alignment horizontal="center" vertical="center" textRotation="90"/>
    </xf>
    <xf numFmtId="0" fontId="2" fillId="3" borderId="16" xfId="2" applyFont="1" applyBorder="1" applyAlignment="1" applyProtection="1">
      <alignment horizontal="center" vertical="center" textRotation="90"/>
    </xf>
    <xf numFmtId="0" fontId="21" fillId="2" borderId="1" xfId="1" applyFont="1" applyBorder="1" applyAlignment="1" applyProtection="1">
      <alignment horizontal="center"/>
      <protection hidden="1"/>
    </xf>
    <xf numFmtId="0" fontId="18" fillId="2" borderId="7" xfId="1" applyFont="1" applyBorder="1" applyAlignment="1" applyProtection="1">
      <alignment horizontal="center"/>
    </xf>
    <xf numFmtId="0" fontId="18" fillId="2" borderId="8" xfId="1" applyFont="1" applyBorder="1" applyAlignment="1" applyProtection="1">
      <alignment horizontal="center"/>
    </xf>
    <xf numFmtId="0" fontId="21" fillId="2" borderId="26" xfId="1" applyFont="1" applyBorder="1" applyAlignment="1" applyProtection="1">
      <alignment horizontal="center"/>
      <protection hidden="1"/>
    </xf>
    <xf numFmtId="0" fontId="22" fillId="2" borderId="0" xfId="1" applyFont="1" applyBorder="1" applyAlignment="1" applyProtection="1">
      <alignment horizontal="center"/>
      <protection locked="0"/>
    </xf>
    <xf numFmtId="0" fontId="22" fillId="2" borderId="27" xfId="1" applyFont="1" applyBorder="1" applyAlignment="1" applyProtection="1">
      <alignment horizontal="center"/>
      <protection locked="0"/>
    </xf>
    <xf numFmtId="0" fontId="2" fillId="3" borderId="28" xfId="2" applyFont="1" applyBorder="1" applyAlignment="1" applyProtection="1">
      <alignment horizontal="center" vertical="center" textRotation="90" wrapText="1"/>
      <protection hidden="1"/>
    </xf>
    <xf numFmtId="0" fontId="2" fillId="3" borderId="29" xfId="2" applyFont="1" applyBorder="1" applyAlignment="1" applyProtection="1">
      <alignment horizontal="center" vertical="center" textRotation="90" wrapText="1"/>
      <protection hidden="1"/>
    </xf>
    <xf numFmtId="0" fontId="2" fillId="3" borderId="10" xfId="2" applyFont="1" applyBorder="1" applyAlignment="1" applyProtection="1">
      <alignment horizontal="center" vertical="center"/>
    </xf>
    <xf numFmtId="0" fontId="2" fillId="3" borderId="12" xfId="2" applyFont="1" applyBorder="1" applyAlignment="1" applyProtection="1">
      <alignment horizontal="center" vertical="center"/>
    </xf>
    <xf numFmtId="0" fontId="2" fillId="3" borderId="68" xfId="2" applyFont="1" applyBorder="1" applyAlignment="1" applyProtection="1">
      <alignment horizontal="center" vertical="center"/>
    </xf>
    <xf numFmtId="0" fontId="2" fillId="3" borderId="64" xfId="2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/>
      <protection locked="0"/>
    </xf>
    <xf numFmtId="16" fontId="20" fillId="2" borderId="2" xfId="1" applyNumberFormat="1" applyFont="1" applyBorder="1" applyAlignment="1" applyProtection="1">
      <alignment horizontal="center"/>
    </xf>
    <xf numFmtId="16" fontId="20" fillId="2" borderId="1" xfId="1" applyNumberFormat="1" applyFont="1" applyBorder="1" applyAlignment="1" applyProtection="1">
      <alignment horizontal="center"/>
    </xf>
    <xf numFmtId="0" fontId="5" fillId="10" borderId="3" xfId="2" applyFont="1" applyFill="1" applyBorder="1" applyAlignment="1" applyProtection="1">
      <alignment horizontal="center" vertical="center"/>
      <protection hidden="1"/>
    </xf>
    <xf numFmtId="0" fontId="5" fillId="10" borderId="4" xfId="2" applyFont="1" applyFill="1" applyBorder="1" applyAlignment="1" applyProtection="1">
      <alignment horizontal="center" vertical="center"/>
      <protection hidden="1"/>
    </xf>
    <xf numFmtId="0" fontId="6" fillId="10" borderId="3" xfId="2" applyFont="1" applyFill="1" applyBorder="1" applyAlignment="1" applyProtection="1">
      <alignment horizontal="center" vertical="center"/>
      <protection hidden="1"/>
    </xf>
    <xf numFmtId="0" fontId="6" fillId="10" borderId="5" xfId="2" applyFont="1" applyFill="1" applyBorder="1" applyAlignment="1" applyProtection="1">
      <alignment horizontal="center" vertical="center"/>
      <protection hidden="1"/>
    </xf>
    <xf numFmtId="16" fontId="21" fillId="2" borderId="1" xfId="1" applyNumberFormat="1" applyFont="1" applyBorder="1" applyAlignment="1" applyProtection="1">
      <alignment horizontal="center"/>
      <protection locked="0"/>
    </xf>
    <xf numFmtId="0" fontId="19" fillId="2" borderId="7" xfId="1" applyFont="1" applyBorder="1" applyAlignment="1" applyProtection="1">
      <alignment horizontal="center"/>
      <protection locked="0"/>
    </xf>
    <xf numFmtId="0" fontId="19" fillId="2" borderId="8" xfId="1" applyFont="1" applyBorder="1" applyAlignment="1" applyProtection="1">
      <alignment horizontal="center"/>
      <protection locked="0"/>
    </xf>
    <xf numFmtId="0" fontId="24" fillId="17" borderId="28" xfId="2" applyFont="1" applyFill="1" applyBorder="1" applyAlignment="1" applyProtection="1">
      <alignment horizontal="center" vertical="center" wrapText="1"/>
      <protection hidden="1"/>
    </xf>
    <xf numFmtId="0" fontId="24" fillId="17" borderId="29" xfId="2" applyFont="1" applyFill="1" applyBorder="1" applyAlignment="1" applyProtection="1">
      <alignment horizontal="center" vertical="center" wrapText="1"/>
      <protection hidden="1"/>
    </xf>
    <xf numFmtId="16" fontId="23" fillId="17" borderId="9" xfId="1" applyNumberFormat="1" applyFont="1" applyFill="1" applyBorder="1" applyAlignment="1" applyProtection="1">
      <alignment horizontal="center"/>
    </xf>
    <xf numFmtId="16" fontId="23" fillId="17" borderId="67" xfId="1" applyNumberFormat="1" applyFont="1" applyFill="1" applyBorder="1" applyAlignment="1" applyProtection="1">
      <alignment horizontal="center"/>
    </xf>
    <xf numFmtId="16" fontId="23" fillId="17" borderId="2" xfId="1" applyNumberFormat="1" applyFont="1" applyFill="1" applyBorder="1" applyAlignment="1" applyProtection="1">
      <alignment horizontal="center"/>
    </xf>
    <xf numFmtId="0" fontId="28" fillId="20" borderId="9" xfId="0" applyFont="1" applyFill="1" applyBorder="1" applyAlignment="1" applyProtection="1">
      <alignment horizontal="center"/>
    </xf>
    <xf numFmtId="0" fontId="28" fillId="20" borderId="67" xfId="0" applyFont="1" applyFill="1" applyBorder="1" applyAlignment="1" applyProtection="1">
      <alignment horizontal="center"/>
    </xf>
    <xf numFmtId="0" fontId="28" fillId="20" borderId="2" xfId="0" applyFont="1" applyFill="1" applyBorder="1" applyAlignment="1" applyProtection="1">
      <alignment horizontal="center"/>
    </xf>
    <xf numFmtId="0" fontId="8" fillId="20" borderId="37" xfId="5" applyFont="1" applyFill="1" applyBorder="1" applyAlignment="1" applyProtection="1">
      <alignment horizontal="center" vertical="center" wrapText="1"/>
    </xf>
    <xf numFmtId="0" fontId="30" fillId="23" borderId="55" xfId="3" applyFont="1" applyFill="1" applyBorder="1" applyAlignment="1" applyProtection="1">
      <alignment horizontal="center" vertical="center" wrapText="1"/>
    </xf>
    <xf numFmtId="0" fontId="30" fillId="23" borderId="53" xfId="3" applyFont="1" applyFill="1" applyBorder="1" applyAlignment="1" applyProtection="1">
      <alignment horizontal="center" vertical="center" wrapText="1"/>
    </xf>
    <xf numFmtId="0" fontId="30" fillId="23" borderId="0" xfId="3" applyFont="1" applyFill="1" applyBorder="1" applyAlignment="1" applyProtection="1">
      <alignment horizontal="center" vertical="center" wrapText="1"/>
    </xf>
    <xf numFmtId="0" fontId="30" fillId="23" borderId="57" xfId="3" applyFont="1" applyFill="1" applyBorder="1" applyAlignment="1" applyProtection="1">
      <alignment horizontal="center" vertical="center" wrapText="1"/>
    </xf>
    <xf numFmtId="0" fontId="30" fillId="23" borderId="33" xfId="3" applyFont="1" applyFill="1" applyBorder="1" applyAlignment="1" applyProtection="1">
      <alignment horizontal="center" vertical="center" wrapText="1"/>
    </xf>
    <xf numFmtId="0" fontId="10" fillId="5" borderId="54" xfId="4" applyFont="1" applyBorder="1" applyAlignment="1" applyProtection="1">
      <alignment horizontal="center"/>
      <protection hidden="1"/>
    </xf>
    <xf numFmtId="0" fontId="10" fillId="5" borderId="36" xfId="4" applyFont="1" applyBorder="1" applyAlignment="1" applyProtection="1">
      <alignment horizontal="center"/>
      <protection hidden="1"/>
    </xf>
    <xf numFmtId="0" fontId="10" fillId="3" borderId="49" xfId="2" applyFont="1" applyBorder="1" applyAlignment="1" applyProtection="1">
      <alignment horizontal="center"/>
      <protection hidden="1"/>
    </xf>
    <xf numFmtId="0" fontId="10" fillId="3" borderId="54" xfId="2" applyFont="1" applyBorder="1" applyAlignment="1" applyProtection="1">
      <alignment horizontal="center"/>
      <protection hidden="1"/>
    </xf>
    <xf numFmtId="0" fontId="10" fillId="3" borderId="36" xfId="2" applyFont="1" applyBorder="1" applyAlignment="1" applyProtection="1">
      <alignment horizontal="center"/>
      <protection hidden="1"/>
    </xf>
    <xf numFmtId="0" fontId="10" fillId="2" borderId="49" xfId="1" applyFont="1" applyBorder="1" applyAlignment="1" applyProtection="1">
      <alignment horizontal="center"/>
      <protection hidden="1"/>
    </xf>
    <xf numFmtId="0" fontId="10" fillId="2" borderId="54" xfId="1" applyFont="1" applyBorder="1" applyAlignment="1" applyProtection="1">
      <alignment horizontal="center"/>
      <protection hidden="1"/>
    </xf>
    <xf numFmtId="0" fontId="10" fillId="2" borderId="36" xfId="1" applyFont="1" applyBorder="1" applyAlignment="1" applyProtection="1">
      <alignment horizontal="center"/>
      <protection hidden="1"/>
    </xf>
    <xf numFmtId="0" fontId="16" fillId="12" borderId="1" xfId="5" applyFont="1" applyFill="1" applyBorder="1" applyAlignment="1" applyProtection="1">
      <alignment horizontal="center" vertical="center" textRotation="90" wrapText="1"/>
    </xf>
    <xf numFmtId="0" fontId="10" fillId="5" borderId="56" xfId="4" applyFont="1" applyBorder="1" applyAlignment="1" applyProtection="1">
      <alignment horizontal="center" vertical="center" wrapText="1"/>
      <protection hidden="1"/>
    </xf>
    <xf numFmtId="0" fontId="10" fillId="5" borderId="40" xfId="4" applyFont="1" applyBorder="1" applyAlignment="1" applyProtection="1">
      <alignment horizontal="center" vertical="center" wrapText="1"/>
      <protection hidden="1"/>
    </xf>
    <xf numFmtId="0" fontId="10" fillId="3" borderId="20" xfId="2" applyFont="1" applyBorder="1" applyAlignment="1" applyProtection="1">
      <alignment horizontal="center" vertical="center" wrapText="1"/>
      <protection hidden="1"/>
    </xf>
    <xf numFmtId="0" fontId="10" fillId="3" borderId="56" xfId="2" applyFont="1" applyBorder="1" applyAlignment="1" applyProtection="1">
      <alignment horizontal="center" vertical="center" wrapText="1"/>
      <protection hidden="1"/>
    </xf>
    <xf numFmtId="0" fontId="10" fillId="3" borderId="40" xfId="2" applyFont="1" applyBorder="1" applyAlignment="1" applyProtection="1">
      <alignment horizontal="center" vertical="center" wrapText="1"/>
      <protection hidden="1"/>
    </xf>
    <xf numFmtId="0" fontId="10" fillId="2" borderId="20" xfId="1" applyFont="1" applyBorder="1" applyAlignment="1" applyProtection="1">
      <alignment horizontal="center" vertical="center" wrapText="1"/>
      <protection hidden="1"/>
    </xf>
    <xf numFmtId="0" fontId="10" fillId="2" borderId="56" xfId="1" applyFont="1" applyBorder="1" applyAlignment="1" applyProtection="1">
      <alignment horizontal="center" vertical="center" wrapText="1"/>
      <protection hidden="1"/>
    </xf>
    <xf numFmtId="0" fontId="10" fillId="2" borderId="40" xfId="1" applyFont="1" applyBorder="1" applyAlignment="1" applyProtection="1">
      <alignment horizontal="center" vertical="center" wrapText="1"/>
      <protection hidden="1"/>
    </xf>
    <xf numFmtId="0" fontId="8" fillId="22" borderId="11" xfId="5" applyFont="1" applyFill="1" applyBorder="1" applyAlignment="1" applyProtection="1">
      <alignment horizontal="center" vertical="center" wrapText="1"/>
    </xf>
    <xf numFmtId="0" fontId="14" fillId="22" borderId="0" xfId="5" applyFont="1" applyFill="1" applyBorder="1" applyAlignment="1" applyProtection="1">
      <alignment horizontal="center" vertical="center" wrapText="1"/>
    </xf>
    <xf numFmtId="0" fontId="14" fillId="22" borderId="32" xfId="5" applyFont="1" applyFill="1" applyBorder="1" applyAlignment="1" applyProtection="1">
      <alignment horizontal="center" vertical="center" wrapText="1"/>
    </xf>
    <xf numFmtId="0" fontId="14" fillId="22" borderId="33" xfId="5" applyFont="1" applyFill="1" applyBorder="1" applyAlignment="1" applyProtection="1">
      <alignment horizontal="center" vertical="center" wrapText="1"/>
    </xf>
    <xf numFmtId="0" fontId="14" fillId="22" borderId="34" xfId="5" applyFont="1" applyFill="1" applyBorder="1" applyAlignment="1" applyProtection="1">
      <alignment horizontal="center" vertical="center" wrapText="1"/>
    </xf>
    <xf numFmtId="0" fontId="15" fillId="12" borderId="1" xfId="5" applyFont="1" applyFill="1" applyBorder="1" applyAlignment="1" applyProtection="1">
      <alignment horizontal="center" vertical="center" textRotation="90" wrapText="1"/>
    </xf>
    <xf numFmtId="0" fontId="4" fillId="20" borderId="53" xfId="5" applyFont="1" applyFill="1" applyBorder="1" applyAlignment="1" applyProtection="1">
      <alignment horizontal="center" vertical="center" wrapText="1"/>
    </xf>
    <xf numFmtId="0" fontId="4" fillId="20" borderId="0" xfId="5" applyFont="1" applyFill="1" applyBorder="1" applyAlignment="1" applyProtection="1">
      <alignment horizontal="center" vertical="center" wrapText="1"/>
    </xf>
    <xf numFmtId="0" fontId="8" fillId="21" borderId="35" xfId="5" applyFont="1" applyFill="1" applyBorder="1" applyAlignment="1" applyProtection="1">
      <alignment horizontal="center" vertical="center" textRotation="90" wrapText="1"/>
    </xf>
    <xf numFmtId="0" fontId="8" fillId="21" borderId="39" xfId="5" applyFont="1" applyFill="1" applyBorder="1" applyAlignment="1" applyProtection="1">
      <alignment horizontal="center" vertical="center" textRotation="90" wrapText="1"/>
    </xf>
    <xf numFmtId="0" fontId="8" fillId="21" borderId="50" xfId="5" applyFont="1" applyFill="1" applyBorder="1" applyAlignment="1" applyProtection="1">
      <alignment horizontal="center" vertical="center" textRotation="90" wrapText="1"/>
    </xf>
    <xf numFmtId="0" fontId="8" fillId="20" borderId="36" xfId="5" applyFont="1" applyFill="1" applyBorder="1" applyAlignment="1" applyProtection="1">
      <alignment horizontal="center" vertical="center" wrapText="1"/>
    </xf>
    <xf numFmtId="0" fontId="8" fillId="20" borderId="11" xfId="5" applyFont="1" applyFill="1" applyBorder="1" applyAlignment="1" applyProtection="1">
      <alignment horizontal="center" vertical="center" wrapText="1"/>
    </xf>
    <xf numFmtId="0" fontId="8" fillId="20" borderId="38" xfId="5" applyFont="1" applyFill="1" applyBorder="1" applyAlignment="1" applyProtection="1">
      <alignment horizontal="center" vertical="center" wrapText="1"/>
    </xf>
    <xf numFmtId="0" fontId="8" fillId="20" borderId="41" xfId="5" applyFont="1" applyFill="1" applyBorder="1" applyAlignment="1" applyProtection="1">
      <alignment horizontal="center" vertical="center" wrapText="1"/>
    </xf>
    <xf numFmtId="0" fontId="8" fillId="22" borderId="40" xfId="5" applyFont="1" applyFill="1" applyBorder="1" applyAlignment="1" applyProtection="1">
      <alignment horizontal="center" vertical="center" wrapText="1"/>
    </xf>
    <xf numFmtId="164" fontId="10" fillId="3" borderId="47" xfId="2" applyNumberFormat="1" applyFont="1" applyBorder="1" applyAlignment="1" applyProtection="1">
      <alignment horizontal="center" vertical="center" wrapText="1"/>
      <protection hidden="1"/>
    </xf>
    <xf numFmtId="164" fontId="10" fillId="3" borderId="58" xfId="2" applyNumberFormat="1" applyFont="1" applyBorder="1" applyAlignment="1" applyProtection="1">
      <alignment horizontal="center" vertical="center" wrapText="1"/>
      <protection hidden="1"/>
    </xf>
    <xf numFmtId="164" fontId="10" fillId="3" borderId="42" xfId="2" applyNumberFormat="1" applyFont="1" applyBorder="1" applyAlignment="1" applyProtection="1">
      <alignment horizontal="center" vertical="center" wrapText="1"/>
      <protection hidden="1"/>
    </xf>
    <xf numFmtId="164" fontId="10" fillId="5" borderId="63" xfId="4" applyNumberFormat="1" applyFont="1" applyBorder="1" applyAlignment="1" applyProtection="1">
      <alignment horizontal="center" vertical="center" wrapText="1"/>
      <protection hidden="1"/>
    </xf>
    <xf numFmtId="164" fontId="10" fillId="5" borderId="58" xfId="4" applyNumberFormat="1" applyFont="1" applyBorder="1" applyAlignment="1" applyProtection="1">
      <alignment horizontal="center" vertical="center" wrapText="1"/>
      <protection hidden="1"/>
    </xf>
    <xf numFmtId="164" fontId="10" fillId="5" borderId="42" xfId="4" applyNumberFormat="1" applyFont="1" applyBorder="1" applyAlignment="1" applyProtection="1">
      <alignment horizontal="center" vertical="center" wrapText="1"/>
      <protection hidden="1"/>
    </xf>
    <xf numFmtId="164" fontId="10" fillId="2" borderId="47" xfId="1" applyNumberFormat="1" applyFont="1" applyBorder="1" applyAlignment="1" applyProtection="1">
      <alignment horizontal="center" vertical="center" wrapText="1"/>
      <protection hidden="1"/>
    </xf>
    <xf numFmtId="164" fontId="10" fillId="2" borderId="58" xfId="1" applyNumberFormat="1" applyFont="1" applyBorder="1" applyAlignment="1" applyProtection="1">
      <alignment horizontal="center" vertical="center" wrapText="1"/>
      <protection hidden="1"/>
    </xf>
    <xf numFmtId="164" fontId="10" fillId="2" borderId="42" xfId="1" applyNumberFormat="1" applyFont="1" applyBorder="1" applyAlignment="1" applyProtection="1">
      <alignment horizontal="center" vertical="center" wrapText="1"/>
      <protection hidden="1"/>
    </xf>
    <xf numFmtId="16" fontId="21" fillId="2" borderId="1" xfId="1" applyNumberFormat="1" applyFont="1" applyBorder="1" applyAlignment="1" applyProtection="1">
      <alignment horizontal="center"/>
      <protection hidden="1"/>
    </xf>
    <xf numFmtId="0" fontId="19" fillId="2" borderId="7" xfId="1" applyFont="1" applyBorder="1" applyAlignment="1" applyProtection="1">
      <alignment horizontal="center"/>
      <protection hidden="1"/>
    </xf>
    <xf numFmtId="0" fontId="19" fillId="2" borderId="8" xfId="1" applyFont="1" applyBorder="1" applyAlignment="1" applyProtection="1">
      <alignment horizontal="center"/>
      <protection hidden="1"/>
    </xf>
    <xf numFmtId="16" fontId="23" fillId="12" borderId="9" xfId="1" applyNumberFormat="1" applyFont="1" applyFill="1" applyBorder="1" applyAlignment="1" applyProtection="1">
      <alignment horizontal="center"/>
    </xf>
    <xf numFmtId="16" fontId="23" fillId="12" borderId="67" xfId="1" applyNumberFormat="1" applyFont="1" applyFill="1" applyBorder="1" applyAlignment="1" applyProtection="1">
      <alignment horizontal="center"/>
    </xf>
    <xf numFmtId="16" fontId="23" fillId="12" borderId="2" xfId="1" applyNumberFormat="1" applyFont="1" applyFill="1" applyBorder="1" applyAlignment="1" applyProtection="1">
      <alignment horizontal="center"/>
    </xf>
    <xf numFmtId="0" fontId="22" fillId="2" borderId="0" xfId="1" applyFont="1" applyBorder="1" applyAlignment="1" applyProtection="1">
      <alignment horizontal="center"/>
      <protection hidden="1"/>
    </xf>
    <xf numFmtId="0" fontId="22" fillId="2" borderId="27" xfId="1" applyFont="1" applyBorder="1" applyAlignment="1" applyProtection="1">
      <alignment horizontal="center"/>
      <protection hidden="1"/>
    </xf>
    <xf numFmtId="0" fontId="33" fillId="22" borderId="0" xfId="5" applyFont="1" applyFill="1" applyBorder="1" applyAlignment="1" applyProtection="1">
      <alignment horizontal="center" vertical="center" wrapText="1"/>
    </xf>
    <xf numFmtId="0" fontId="33" fillId="22" borderId="32" xfId="5" applyFont="1" applyFill="1" applyBorder="1" applyAlignment="1" applyProtection="1">
      <alignment horizontal="center" vertical="center" wrapText="1"/>
    </xf>
    <xf numFmtId="0" fontId="33" fillId="22" borderId="33" xfId="5" applyFont="1" applyFill="1" applyBorder="1" applyAlignment="1" applyProtection="1">
      <alignment horizontal="center" vertical="center" wrapText="1"/>
    </xf>
    <xf numFmtId="0" fontId="33" fillId="22" borderId="34" xfId="5" applyFont="1" applyFill="1" applyBorder="1" applyAlignment="1" applyProtection="1">
      <alignment horizontal="center" vertical="center" wrapText="1"/>
    </xf>
    <xf numFmtId="16" fontId="23" fillId="13" borderId="9" xfId="1" applyNumberFormat="1" applyFont="1" applyFill="1" applyBorder="1" applyAlignment="1" applyProtection="1">
      <alignment horizontal="center"/>
    </xf>
    <xf numFmtId="16" fontId="23" fillId="13" borderId="67" xfId="1" applyNumberFormat="1" applyFont="1" applyFill="1" applyBorder="1" applyAlignment="1" applyProtection="1">
      <alignment horizontal="center"/>
    </xf>
    <xf numFmtId="16" fontId="23" fillId="13" borderId="2" xfId="1" applyNumberFormat="1" applyFont="1" applyFill="1" applyBorder="1" applyAlignment="1" applyProtection="1">
      <alignment horizontal="center"/>
    </xf>
    <xf numFmtId="0" fontId="29" fillId="22" borderId="0" xfId="5" applyFont="1" applyFill="1" applyBorder="1" applyAlignment="1" applyProtection="1">
      <alignment horizontal="center" vertical="center" wrapText="1"/>
    </xf>
    <xf numFmtId="0" fontId="29" fillId="22" borderId="32" xfId="5" applyFont="1" applyFill="1" applyBorder="1" applyAlignment="1" applyProtection="1">
      <alignment horizontal="center" vertical="center" wrapText="1"/>
    </xf>
    <xf numFmtId="0" fontId="29" fillId="22" borderId="33" xfId="5" applyFont="1" applyFill="1" applyBorder="1" applyAlignment="1" applyProtection="1">
      <alignment horizontal="center" vertical="center" wrapText="1"/>
    </xf>
    <xf numFmtId="0" fontId="29" fillId="22" borderId="34" xfId="5" applyFont="1" applyFill="1" applyBorder="1" applyAlignment="1" applyProtection="1">
      <alignment horizontal="center" vertical="center" wrapText="1"/>
    </xf>
    <xf numFmtId="0" fontId="8" fillId="13" borderId="90" xfId="2" applyFont="1" applyFill="1" applyBorder="1" applyAlignment="1">
      <alignment horizontal="center" vertical="center"/>
    </xf>
    <xf numFmtId="0" fontId="8" fillId="13" borderId="7" xfId="2" applyFont="1" applyFill="1" applyBorder="1" applyAlignment="1">
      <alignment horizontal="center" vertical="center"/>
    </xf>
    <xf numFmtId="0" fontId="8" fillId="13" borderId="8" xfId="2" applyFont="1" applyFill="1" applyBorder="1" applyAlignment="1">
      <alignment horizontal="center" vertical="center"/>
    </xf>
    <xf numFmtId="0" fontId="28" fillId="13" borderId="1" xfId="2" applyFont="1" applyFill="1" applyBorder="1" applyAlignment="1" applyProtection="1">
      <alignment horizontal="center" vertical="center"/>
      <protection hidden="1"/>
    </xf>
    <xf numFmtId="16" fontId="35" fillId="25" borderId="9" xfId="1" applyNumberFormat="1" applyFont="1" applyFill="1" applyBorder="1" applyAlignment="1">
      <alignment horizontal="center"/>
    </xf>
    <xf numFmtId="16" fontId="35" fillId="25" borderId="67" xfId="1" applyNumberFormat="1" applyFont="1" applyFill="1" applyBorder="1" applyAlignment="1">
      <alignment horizontal="center"/>
    </xf>
    <xf numFmtId="16" fontId="35" fillId="25" borderId="2" xfId="1" applyNumberFormat="1" applyFont="1" applyFill="1" applyBorder="1" applyAlignment="1">
      <alignment horizontal="center"/>
    </xf>
    <xf numFmtId="0" fontId="24" fillId="17" borderId="121" xfId="2" applyFont="1" applyFill="1" applyBorder="1" applyAlignment="1" applyProtection="1">
      <alignment horizontal="center" vertical="center" wrapText="1"/>
      <protection hidden="1"/>
    </xf>
    <xf numFmtId="0" fontId="45" fillId="17" borderId="96" xfId="2" applyFont="1" applyFill="1" applyBorder="1" applyAlignment="1">
      <alignment horizontal="center" vertical="center"/>
    </xf>
    <xf numFmtId="0" fontId="45" fillId="17" borderId="97" xfId="2" applyFont="1" applyFill="1" applyBorder="1" applyAlignment="1">
      <alignment horizontal="center" vertical="center"/>
    </xf>
    <xf numFmtId="0" fontId="45" fillId="17" borderId="98" xfId="2" applyFont="1" applyFill="1" applyBorder="1" applyAlignment="1">
      <alignment horizontal="center" vertical="center"/>
    </xf>
    <xf numFmtId="0" fontId="8" fillId="11" borderId="1" xfId="2" applyFont="1" applyFill="1" applyBorder="1" applyAlignment="1" applyProtection="1">
      <alignment horizontal="center" vertical="center"/>
    </xf>
    <xf numFmtId="0" fontId="42" fillId="2" borderId="9" xfId="1" applyFont="1" applyBorder="1" applyAlignment="1">
      <alignment horizontal="center"/>
    </xf>
    <xf numFmtId="0" fontId="42" fillId="2" borderId="67" xfId="1" applyFont="1" applyBorder="1" applyAlignment="1">
      <alignment horizontal="center"/>
    </xf>
    <xf numFmtId="0" fontId="42" fillId="2" borderId="2" xfId="1" applyFont="1" applyBorder="1" applyAlignment="1">
      <alignment horizontal="center"/>
    </xf>
    <xf numFmtId="0" fontId="43" fillId="2" borderId="9" xfId="1" applyFont="1" applyBorder="1" applyAlignment="1">
      <alignment horizontal="center"/>
    </xf>
    <xf numFmtId="0" fontId="43" fillId="2" borderId="67" xfId="1" applyFont="1" applyBorder="1" applyAlignment="1">
      <alignment horizontal="center"/>
    </xf>
    <xf numFmtId="0" fontId="43" fillId="2" borderId="66" xfId="1" applyFont="1" applyBorder="1" applyAlignment="1">
      <alignment horizontal="center"/>
    </xf>
    <xf numFmtId="0" fontId="43" fillId="2" borderId="69" xfId="1" applyFont="1" applyBorder="1" applyAlignment="1">
      <alignment horizontal="center"/>
    </xf>
    <xf numFmtId="0" fontId="44" fillId="2" borderId="70" xfId="1" applyFont="1" applyBorder="1" applyAlignment="1" applyProtection="1">
      <alignment horizontal="center"/>
      <protection hidden="1"/>
    </xf>
    <xf numFmtId="0" fontId="44" fillId="2" borderId="66" xfId="1" applyFont="1" applyBorder="1" applyAlignment="1" applyProtection="1">
      <alignment horizontal="center"/>
      <protection hidden="1"/>
    </xf>
    <xf numFmtId="0" fontId="44" fillId="2" borderId="69" xfId="1" applyFont="1" applyBorder="1" applyAlignment="1" applyProtection="1">
      <alignment horizontal="center"/>
      <protection hidden="1"/>
    </xf>
    <xf numFmtId="0" fontId="18" fillId="2" borderId="9" xfId="1" applyFont="1" applyBorder="1" applyAlignment="1">
      <alignment horizontal="center"/>
    </xf>
    <xf numFmtId="0" fontId="18" fillId="2" borderId="67" xfId="1" applyFont="1" applyBorder="1" applyAlignment="1">
      <alignment horizontal="center"/>
    </xf>
    <xf numFmtId="0" fontId="18" fillId="2" borderId="2" xfId="1" applyFont="1" applyBorder="1" applyAlignment="1">
      <alignment horizontal="center"/>
    </xf>
    <xf numFmtId="0" fontId="5" fillId="10" borderId="3" xfId="2" applyFont="1" applyFill="1" applyBorder="1" applyAlignment="1" applyProtection="1">
      <alignment horizontal="center" vertical="center"/>
    </xf>
    <xf numFmtId="0" fontId="5" fillId="10" borderId="4" xfId="2" applyFont="1" applyFill="1" applyBorder="1" applyAlignment="1" applyProtection="1">
      <alignment horizontal="center" vertical="center"/>
    </xf>
    <xf numFmtId="0" fontId="6" fillId="10" borderId="3" xfId="2" applyFont="1" applyFill="1" applyBorder="1" applyAlignment="1" applyProtection="1">
      <alignment horizontal="center" vertical="center"/>
    </xf>
    <xf numFmtId="0" fontId="6" fillId="10" borderId="5" xfId="2" applyFont="1" applyFill="1" applyBorder="1" applyAlignment="1" applyProtection="1">
      <alignment horizontal="center" vertical="center"/>
    </xf>
    <xf numFmtId="16" fontId="42" fillId="2" borderId="9" xfId="1" applyNumberFormat="1" applyFont="1" applyBorder="1" applyAlignment="1">
      <alignment horizontal="center"/>
    </xf>
    <xf numFmtId="16" fontId="42" fillId="2" borderId="67" xfId="1" applyNumberFormat="1" applyFont="1" applyBorder="1" applyAlignment="1">
      <alignment horizontal="center"/>
    </xf>
    <xf numFmtId="16" fontId="42" fillId="2" borderId="2" xfId="1" applyNumberFormat="1" applyFont="1" applyBorder="1" applyAlignment="1">
      <alignment horizontal="center"/>
    </xf>
    <xf numFmtId="0" fontId="19" fillId="2" borderId="9" xfId="1" applyFont="1" applyBorder="1" applyAlignment="1" applyProtection="1">
      <alignment horizontal="center"/>
      <protection hidden="1"/>
    </xf>
    <xf numFmtId="0" fontId="19" fillId="2" borderId="67" xfId="1" applyFont="1" applyBorder="1" applyAlignment="1" applyProtection="1">
      <alignment horizontal="center"/>
      <protection hidden="1"/>
    </xf>
    <xf numFmtId="0" fontId="19" fillId="2" borderId="2" xfId="1" applyFont="1" applyBorder="1" applyAlignment="1" applyProtection="1">
      <alignment horizontal="center"/>
      <protection hidden="1"/>
    </xf>
    <xf numFmtId="0" fontId="28" fillId="20" borderId="9" xfId="0" applyFont="1" applyFill="1" applyBorder="1" applyAlignment="1" applyProtection="1"/>
    <xf numFmtId="0" fontId="28" fillId="20" borderId="67" xfId="0" applyFont="1" applyFill="1" applyBorder="1" applyAlignment="1" applyProtection="1"/>
    <xf numFmtId="0" fontId="28" fillId="20" borderId="2" xfId="0" applyFont="1" applyFill="1" applyBorder="1" applyAlignment="1" applyProtection="1"/>
    <xf numFmtId="0" fontId="46" fillId="22" borderId="0" xfId="5" applyFont="1" applyFill="1" applyBorder="1" applyAlignment="1" applyProtection="1">
      <alignment horizontal="center" vertical="center" wrapText="1"/>
    </xf>
    <xf numFmtId="0" fontId="46" fillId="22" borderId="32" xfId="5" applyFont="1" applyFill="1" applyBorder="1" applyAlignment="1" applyProtection="1">
      <alignment horizontal="center" vertical="center" wrapText="1"/>
    </xf>
    <xf numFmtId="0" fontId="46" fillId="22" borderId="33" xfId="5" applyFont="1" applyFill="1" applyBorder="1" applyAlignment="1" applyProtection="1">
      <alignment horizontal="center" vertical="center" wrapText="1"/>
    </xf>
    <xf numFmtId="0" fontId="46" fillId="22" borderId="34" xfId="5" applyFont="1" applyFill="1" applyBorder="1" applyAlignment="1" applyProtection="1">
      <alignment horizontal="center" vertical="center" wrapText="1"/>
    </xf>
    <xf numFmtId="0" fontId="50" fillId="23" borderId="26" xfId="0" applyFont="1" applyFill="1" applyBorder="1" applyAlignment="1" applyProtection="1">
      <alignment horizontal="left" vertical="center" wrapText="1"/>
    </xf>
    <xf numFmtId="0" fontId="50" fillId="23" borderId="31" xfId="0" applyFont="1" applyFill="1" applyBorder="1" applyAlignment="1" applyProtection="1">
      <alignment horizontal="left" vertical="center" wrapText="1"/>
    </xf>
    <xf numFmtId="0" fontId="50" fillId="23" borderId="91" xfId="0" applyFont="1" applyFill="1" applyBorder="1" applyAlignment="1" applyProtection="1">
      <alignment horizontal="left" vertical="center" wrapText="1"/>
    </xf>
    <xf numFmtId="0" fontId="50" fillId="26" borderId="26" xfId="0" applyFont="1" applyFill="1" applyBorder="1" applyAlignment="1" applyProtection="1">
      <alignment horizontal="left" vertical="center" wrapText="1"/>
    </xf>
    <xf numFmtId="0" fontId="50" fillId="26" borderId="31" xfId="0" applyFont="1" applyFill="1" applyBorder="1" applyAlignment="1" applyProtection="1">
      <alignment horizontal="left" vertical="center" wrapText="1"/>
    </xf>
    <xf numFmtId="0" fontId="50" fillId="26" borderId="91" xfId="0" applyFont="1" applyFill="1" applyBorder="1" applyAlignment="1" applyProtection="1">
      <alignment horizontal="left" vertical="center" wrapText="1"/>
    </xf>
    <xf numFmtId="0" fontId="43" fillId="30" borderId="9" xfId="5" applyFont="1" applyFill="1" applyBorder="1" applyAlignment="1" applyProtection="1">
      <alignment horizontal="center" vertical="center" wrapText="1"/>
    </xf>
    <xf numFmtId="0" fontId="43" fillId="30" borderId="67" xfId="5" applyFont="1" applyFill="1" applyBorder="1" applyAlignment="1" applyProtection="1">
      <alignment horizontal="center" vertical="center" wrapText="1"/>
    </xf>
    <xf numFmtId="0" fontId="43" fillId="30" borderId="2" xfId="5" applyFont="1" applyFill="1" applyBorder="1" applyAlignment="1" applyProtection="1">
      <alignment horizontal="center" vertical="center" wrapText="1"/>
    </xf>
    <xf numFmtId="16" fontId="49" fillId="30" borderId="9" xfId="1" applyNumberFormat="1" applyFont="1" applyFill="1" applyBorder="1" applyAlignment="1" applyProtection="1">
      <alignment horizontal="center" wrapText="1"/>
    </xf>
    <xf numFmtId="16" fontId="49" fillId="30" borderId="67" xfId="1" applyNumberFormat="1" applyFont="1" applyFill="1" applyBorder="1" applyAlignment="1" applyProtection="1">
      <alignment horizontal="center" wrapText="1"/>
    </xf>
    <xf numFmtId="16" fontId="49" fillId="30" borderId="2" xfId="1" applyNumberFormat="1" applyFont="1" applyFill="1" applyBorder="1" applyAlignment="1" applyProtection="1">
      <alignment horizontal="center" wrapText="1"/>
    </xf>
    <xf numFmtId="0" fontId="50" fillId="12" borderId="26" xfId="0" applyFont="1" applyFill="1" applyBorder="1" applyAlignment="1" applyProtection="1">
      <alignment horizontal="left" vertical="center" wrapText="1"/>
    </xf>
    <xf numFmtId="0" fontId="50" fillId="12" borderId="31" xfId="0" applyFont="1" applyFill="1" applyBorder="1" applyAlignment="1" applyProtection="1">
      <alignment horizontal="left" vertical="center" wrapText="1"/>
    </xf>
    <xf numFmtId="0" fontId="50" fillId="12" borderId="91" xfId="0" applyFont="1" applyFill="1" applyBorder="1" applyAlignment="1" applyProtection="1">
      <alignment horizontal="left" vertical="center" wrapText="1"/>
    </xf>
    <xf numFmtId="0" fontId="51" fillId="19" borderId="102" xfId="0" applyFont="1" applyFill="1" applyBorder="1" applyAlignment="1" applyProtection="1">
      <alignment horizontal="center" vertical="center" textRotation="90"/>
    </xf>
    <xf numFmtId="0" fontId="51" fillId="19" borderId="103" xfId="0" applyFont="1" applyFill="1" applyBorder="1" applyAlignment="1" applyProtection="1">
      <alignment horizontal="center" vertical="center" textRotation="90"/>
    </xf>
    <xf numFmtId="0" fontId="51" fillId="19" borderId="104" xfId="0" applyFont="1" applyFill="1" applyBorder="1" applyAlignment="1" applyProtection="1">
      <alignment horizontal="center" vertical="center" textRotation="90"/>
    </xf>
    <xf numFmtId="16" fontId="48" fillId="2" borderId="9" xfId="1" applyNumberFormat="1" applyFont="1" applyBorder="1" applyAlignment="1" applyProtection="1">
      <alignment horizontal="center"/>
    </xf>
    <xf numFmtId="16" fontId="48" fillId="2" borderId="67" xfId="1" applyNumberFormat="1" applyFont="1" applyBorder="1" applyAlignment="1" applyProtection="1">
      <alignment horizontal="center"/>
    </xf>
    <xf numFmtId="16" fontId="48" fillId="2" borderId="2" xfId="1" applyNumberFormat="1" applyFont="1" applyBorder="1" applyAlignment="1" applyProtection="1">
      <alignment horizontal="center"/>
    </xf>
    <xf numFmtId="0" fontId="50" fillId="18" borderId="26" xfId="0" applyFont="1" applyFill="1" applyBorder="1" applyAlignment="1" applyProtection="1">
      <alignment horizontal="left" vertical="center" wrapText="1"/>
    </xf>
    <xf numFmtId="0" fontId="50" fillId="18" borderId="31" xfId="0" applyFont="1" applyFill="1" applyBorder="1" applyAlignment="1" applyProtection="1">
      <alignment horizontal="left" vertical="center" wrapText="1"/>
    </xf>
    <xf numFmtId="0" fontId="50" fillId="18" borderId="91" xfId="0" applyFont="1" applyFill="1" applyBorder="1" applyAlignment="1" applyProtection="1">
      <alignment horizontal="left" vertical="center" wrapText="1"/>
    </xf>
    <xf numFmtId="0" fontId="50" fillId="19" borderId="26" xfId="0" applyFont="1" applyFill="1" applyBorder="1" applyAlignment="1" applyProtection="1">
      <alignment horizontal="left" vertical="center" wrapText="1"/>
    </xf>
    <xf numFmtId="0" fontId="50" fillId="19" borderId="31" xfId="0" applyFont="1" applyFill="1" applyBorder="1" applyAlignment="1" applyProtection="1">
      <alignment horizontal="left" vertical="center" wrapText="1"/>
    </xf>
    <xf numFmtId="0" fontId="50" fillId="19" borderId="91" xfId="0" applyFont="1" applyFill="1" applyBorder="1" applyAlignment="1" applyProtection="1">
      <alignment horizontal="left" vertical="center" wrapText="1"/>
    </xf>
    <xf numFmtId="0" fontId="50" fillId="28" borderId="26" xfId="0" applyFont="1" applyFill="1" applyBorder="1" applyAlignment="1" applyProtection="1">
      <alignment horizontal="left" vertical="center" wrapText="1"/>
    </xf>
    <xf numFmtId="0" fontId="50" fillId="28" borderId="31" xfId="0" applyFont="1" applyFill="1" applyBorder="1" applyAlignment="1" applyProtection="1">
      <alignment horizontal="left" vertical="center" wrapText="1"/>
    </xf>
    <xf numFmtId="0" fontId="50" fillId="28" borderId="91" xfId="0" applyFont="1" applyFill="1" applyBorder="1" applyAlignment="1" applyProtection="1">
      <alignment horizontal="left" vertical="center" wrapText="1"/>
    </xf>
    <xf numFmtId="0" fontId="50" fillId="23" borderId="26" xfId="0" applyFont="1" applyFill="1" applyBorder="1" applyAlignment="1" applyProtection="1">
      <alignment horizontal="center" vertical="center" wrapText="1"/>
    </xf>
    <xf numFmtId="0" fontId="50" fillId="23" borderId="31" xfId="0" applyFont="1" applyFill="1" applyBorder="1" applyAlignment="1" applyProtection="1">
      <alignment horizontal="center" vertical="center" wrapText="1"/>
    </xf>
    <xf numFmtId="0" fontId="50" fillId="23" borderId="91" xfId="0" applyFont="1" applyFill="1" applyBorder="1" applyAlignment="1" applyProtection="1">
      <alignment horizontal="center" vertical="center" wrapText="1"/>
    </xf>
    <xf numFmtId="0" fontId="50" fillId="29" borderId="26" xfId="0" applyFont="1" applyFill="1" applyBorder="1" applyAlignment="1" applyProtection="1">
      <alignment horizontal="center" vertical="center" wrapText="1"/>
    </xf>
    <xf numFmtId="0" fontId="50" fillId="29" borderId="31" xfId="0" applyFont="1" applyFill="1" applyBorder="1" applyAlignment="1" applyProtection="1">
      <alignment horizontal="center" vertical="center" wrapText="1"/>
    </xf>
    <xf numFmtId="0" fontId="50" fillId="29" borderId="91" xfId="0" applyFont="1" applyFill="1" applyBorder="1" applyAlignment="1" applyProtection="1">
      <alignment horizontal="center" vertical="center" wrapText="1"/>
    </xf>
    <xf numFmtId="0" fontId="50" fillId="10" borderId="26" xfId="0" applyFont="1" applyFill="1" applyBorder="1" applyAlignment="1" applyProtection="1">
      <alignment horizontal="left" vertical="center" wrapText="1"/>
    </xf>
    <xf numFmtId="0" fontId="50" fillId="10" borderId="31" xfId="0" applyFont="1" applyFill="1" applyBorder="1" applyAlignment="1" applyProtection="1">
      <alignment horizontal="left" vertical="center" wrapText="1"/>
    </xf>
    <xf numFmtId="0" fontId="50" fillId="10" borderId="91" xfId="0" applyFont="1" applyFill="1" applyBorder="1" applyAlignment="1" applyProtection="1">
      <alignment horizontal="left" vertical="center" wrapText="1"/>
    </xf>
    <xf numFmtId="0" fontId="50" fillId="12" borderId="26" xfId="0" applyFont="1" applyFill="1" applyBorder="1" applyAlignment="1" applyProtection="1">
      <alignment horizontal="center" vertical="center" wrapText="1"/>
    </xf>
    <xf numFmtId="0" fontId="50" fillId="12" borderId="31" xfId="0" applyFont="1" applyFill="1" applyBorder="1" applyAlignment="1" applyProtection="1">
      <alignment horizontal="center" vertical="center" wrapText="1"/>
    </xf>
    <xf numFmtId="0" fontId="50" fillId="12" borderId="91" xfId="0" applyFont="1" applyFill="1" applyBorder="1" applyAlignment="1" applyProtection="1">
      <alignment horizontal="center" vertical="center" wrapText="1"/>
    </xf>
    <xf numFmtId="0" fontId="50" fillId="19" borderId="26" xfId="0" applyFont="1" applyFill="1" applyBorder="1" applyAlignment="1" applyProtection="1">
      <alignment horizontal="center" vertical="center" wrapText="1"/>
    </xf>
    <xf numFmtId="0" fontId="50" fillId="19" borderId="31" xfId="0" applyFont="1" applyFill="1" applyBorder="1" applyAlignment="1" applyProtection="1">
      <alignment horizontal="center" vertical="center" wrapText="1"/>
    </xf>
    <xf numFmtId="0" fontId="50" fillId="19" borderId="91" xfId="0" applyFont="1" applyFill="1" applyBorder="1" applyAlignment="1" applyProtection="1">
      <alignment horizontal="center" vertical="center" wrapText="1"/>
    </xf>
    <xf numFmtId="0" fontId="52" fillId="13" borderId="9" xfId="11" applyFill="1" applyBorder="1" applyAlignment="1" applyProtection="1">
      <alignment horizontal="center"/>
      <protection hidden="1"/>
    </xf>
    <xf numFmtId="0" fontId="52" fillId="13" borderId="67" xfId="11" applyFill="1" applyBorder="1" applyAlignment="1" applyProtection="1">
      <alignment horizontal="center"/>
      <protection hidden="1"/>
    </xf>
    <xf numFmtId="0" fontId="52" fillId="13" borderId="61" xfId="11" applyFill="1" applyBorder="1" applyAlignment="1" applyProtection="1">
      <alignment horizontal="center"/>
      <protection hidden="1"/>
    </xf>
    <xf numFmtId="0" fontId="52" fillId="31" borderId="70" xfId="11" applyFill="1" applyBorder="1" applyAlignment="1" applyProtection="1">
      <alignment horizontal="left" vertical="top"/>
      <protection locked="0"/>
    </xf>
    <xf numFmtId="0" fontId="52" fillId="31" borderId="66" xfId="11" applyFill="1" applyBorder="1" applyAlignment="1" applyProtection="1">
      <alignment horizontal="left" vertical="top"/>
      <protection locked="0"/>
    </xf>
    <xf numFmtId="0" fontId="52" fillId="31" borderId="69" xfId="11" applyFill="1" applyBorder="1" applyAlignment="1" applyProtection="1">
      <alignment horizontal="left" vertical="top"/>
      <protection locked="0"/>
    </xf>
    <xf numFmtId="0" fontId="52" fillId="31" borderId="55" xfId="11" applyFill="1" applyBorder="1" applyAlignment="1" applyProtection="1">
      <alignment horizontal="left" vertical="top"/>
      <protection locked="0"/>
    </xf>
    <xf numFmtId="0" fontId="52" fillId="31" borderId="0" xfId="11" applyFill="1" applyBorder="1" applyAlignment="1" applyProtection="1">
      <alignment horizontal="left" vertical="top"/>
      <protection locked="0"/>
    </xf>
    <xf numFmtId="0" fontId="52" fillId="31" borderId="27" xfId="11" applyFill="1" applyBorder="1" applyAlignment="1" applyProtection="1">
      <alignment horizontal="left" vertical="top"/>
      <protection locked="0"/>
    </xf>
    <xf numFmtId="0" fontId="52" fillId="31" borderId="90" xfId="11" applyFill="1" applyBorder="1" applyAlignment="1" applyProtection="1">
      <alignment horizontal="left" vertical="top"/>
      <protection locked="0"/>
    </xf>
    <xf numFmtId="0" fontId="52" fillId="31" borderId="7" xfId="11" applyFill="1" applyBorder="1" applyAlignment="1" applyProtection="1">
      <alignment horizontal="left" vertical="top"/>
      <protection locked="0"/>
    </xf>
    <xf numFmtId="0" fontId="52" fillId="31" borderId="8" xfId="11" applyFill="1" applyBorder="1" applyAlignment="1" applyProtection="1">
      <alignment horizontal="left" vertical="top"/>
      <protection locked="0"/>
    </xf>
    <xf numFmtId="1" fontId="63" fillId="17" borderId="115" xfId="11" applyNumberFormat="1" applyFont="1" applyFill="1" applyBorder="1" applyAlignment="1" applyProtection="1">
      <alignment horizontal="center"/>
      <protection hidden="1"/>
    </xf>
    <xf numFmtId="1" fontId="63" fillId="17" borderId="116" xfId="11" applyNumberFormat="1" applyFont="1" applyFill="1" applyBorder="1" applyAlignment="1" applyProtection="1">
      <alignment horizontal="center"/>
      <protection hidden="1"/>
    </xf>
    <xf numFmtId="1" fontId="63" fillId="17" borderId="117" xfId="11" applyNumberFormat="1" applyFont="1" applyFill="1" applyBorder="1" applyAlignment="1" applyProtection="1">
      <alignment horizontal="center"/>
      <protection hidden="1"/>
    </xf>
    <xf numFmtId="1" fontId="63" fillId="26" borderId="116" xfId="11" applyNumberFormat="1" applyFont="1" applyFill="1" applyBorder="1" applyAlignment="1" applyProtection="1">
      <alignment horizontal="center"/>
      <protection hidden="1"/>
    </xf>
    <xf numFmtId="1" fontId="63" fillId="26" borderId="117" xfId="11" applyNumberFormat="1" applyFont="1" applyFill="1" applyBorder="1" applyAlignment="1" applyProtection="1">
      <alignment horizontal="center"/>
      <protection hidden="1"/>
    </xf>
    <xf numFmtId="165" fontId="51" fillId="31" borderId="7" xfId="11" applyNumberFormat="1" applyFont="1" applyFill="1" applyBorder="1" applyAlignment="1" applyProtection="1">
      <alignment horizontal="center"/>
      <protection locked="0"/>
    </xf>
    <xf numFmtId="0" fontId="55" fillId="0" borderId="44" xfId="11" applyFont="1" applyBorder="1" applyAlignment="1" applyProtection="1">
      <alignment horizontal="center"/>
      <protection hidden="1"/>
    </xf>
    <xf numFmtId="0" fontId="55" fillId="0" borderId="17" xfId="11" applyFont="1" applyBorder="1" applyAlignment="1" applyProtection="1">
      <alignment horizontal="center"/>
      <protection hidden="1"/>
    </xf>
    <xf numFmtId="0" fontId="55" fillId="0" borderId="18" xfId="11" applyFont="1" applyBorder="1" applyAlignment="1" applyProtection="1">
      <alignment horizontal="center"/>
      <protection hidden="1"/>
    </xf>
    <xf numFmtId="1" fontId="63" fillId="22" borderId="29" xfId="11" applyNumberFormat="1" applyFont="1" applyFill="1" applyBorder="1" applyAlignment="1" applyProtection="1">
      <alignment horizontal="center"/>
      <protection hidden="1"/>
    </xf>
    <xf numFmtId="1" fontId="63" fillId="22" borderId="16" xfId="11" applyNumberFormat="1" applyFont="1" applyFill="1" applyBorder="1" applyAlignment="1" applyProtection="1">
      <alignment horizontal="center"/>
      <protection hidden="1"/>
    </xf>
    <xf numFmtId="1" fontId="63" fillId="20" borderId="29" xfId="11" applyNumberFormat="1" applyFont="1" applyFill="1" applyBorder="1" applyAlignment="1" applyProtection="1">
      <alignment horizontal="center"/>
      <protection hidden="1"/>
    </xf>
    <xf numFmtId="1" fontId="63" fillId="20" borderId="14" xfId="11" applyNumberFormat="1" applyFont="1" applyFill="1" applyBorder="1" applyAlignment="1" applyProtection="1">
      <alignment horizontal="center"/>
      <protection hidden="1"/>
    </xf>
    <xf numFmtId="1" fontId="63" fillId="20" borderId="16" xfId="11" applyNumberFormat="1" applyFont="1" applyFill="1" applyBorder="1" applyAlignment="1" applyProtection="1">
      <alignment horizontal="center"/>
      <protection hidden="1"/>
    </xf>
    <xf numFmtId="0" fontId="51" fillId="22" borderId="115" xfId="11" applyFont="1" applyFill="1" applyBorder="1" applyAlignment="1" applyProtection="1">
      <alignment horizontal="center"/>
    </xf>
    <xf numFmtId="0" fontId="51" fillId="22" borderId="117" xfId="11" applyFont="1" applyFill="1" applyBorder="1" applyAlignment="1" applyProtection="1">
      <alignment horizontal="center"/>
    </xf>
    <xf numFmtId="1" fontId="63" fillId="20" borderId="115" xfId="11" applyNumberFormat="1" applyFont="1" applyFill="1" applyBorder="1" applyAlignment="1" applyProtection="1">
      <alignment horizontal="center"/>
      <protection hidden="1"/>
    </xf>
    <xf numFmtId="1" fontId="63" fillId="20" borderId="116" xfId="11" applyNumberFormat="1" applyFont="1" applyFill="1" applyBorder="1" applyAlignment="1" applyProtection="1">
      <alignment horizontal="center"/>
      <protection hidden="1"/>
    </xf>
    <xf numFmtId="1" fontId="63" fillId="22" borderId="101" xfId="11" applyNumberFormat="1" applyFont="1" applyFill="1" applyBorder="1" applyAlignment="1" applyProtection="1">
      <alignment horizontal="center"/>
      <protection hidden="1"/>
    </xf>
    <xf numFmtId="1" fontId="63" fillId="22" borderId="21" xfId="11" applyNumberFormat="1" applyFont="1" applyFill="1" applyBorder="1" applyAlignment="1" applyProtection="1">
      <alignment horizontal="center"/>
      <protection hidden="1"/>
    </xf>
    <xf numFmtId="1" fontId="63" fillId="20" borderId="11" xfId="11" applyNumberFormat="1" applyFont="1" applyFill="1" applyBorder="1" applyAlignment="1" applyProtection="1">
      <alignment horizontal="center"/>
      <protection hidden="1"/>
    </xf>
    <xf numFmtId="1" fontId="63" fillId="20" borderId="101" xfId="11" applyNumberFormat="1" applyFont="1" applyFill="1" applyBorder="1" applyAlignment="1" applyProtection="1">
      <alignment horizontal="center"/>
      <protection hidden="1"/>
    </xf>
    <xf numFmtId="1" fontId="63" fillId="20" borderId="21" xfId="11" applyNumberFormat="1" applyFont="1" applyFill="1" applyBorder="1" applyAlignment="1" applyProtection="1">
      <alignment horizontal="center"/>
      <protection hidden="1"/>
    </xf>
    <xf numFmtId="0" fontId="51" fillId="22" borderId="111" xfId="11" applyFont="1" applyFill="1" applyBorder="1" applyAlignment="1" applyProtection="1">
      <alignment horizontal="center"/>
    </xf>
    <xf numFmtId="0" fontId="51" fillId="22" borderId="112" xfId="11" applyFont="1" applyFill="1" applyBorder="1" applyAlignment="1" applyProtection="1">
      <alignment horizontal="center"/>
    </xf>
    <xf numFmtId="1" fontId="63" fillId="20" borderId="20" xfId="11" applyNumberFormat="1" applyFont="1" applyFill="1" applyBorder="1" applyAlignment="1" applyProtection="1">
      <alignment horizontal="center"/>
      <protection hidden="1"/>
    </xf>
    <xf numFmtId="1" fontId="63" fillId="20" borderId="56" xfId="11" applyNumberFormat="1" applyFont="1" applyFill="1" applyBorder="1" applyAlignment="1" applyProtection="1">
      <alignment horizontal="center"/>
      <protection hidden="1"/>
    </xf>
    <xf numFmtId="1" fontId="63" fillId="17" borderId="111" xfId="11" applyNumberFormat="1" applyFont="1" applyFill="1" applyBorder="1" applyAlignment="1" applyProtection="1">
      <alignment horizontal="center"/>
      <protection hidden="1"/>
    </xf>
    <xf numFmtId="1" fontId="63" fillId="17" borderId="56" xfId="11" applyNumberFormat="1" applyFont="1" applyFill="1" applyBorder="1" applyAlignment="1" applyProtection="1">
      <alignment horizontal="center"/>
      <protection hidden="1"/>
    </xf>
    <xf numFmtId="1" fontId="63" fillId="17" borderId="112" xfId="11" applyNumberFormat="1" applyFont="1" applyFill="1" applyBorder="1" applyAlignment="1" applyProtection="1">
      <alignment horizontal="center"/>
      <protection hidden="1"/>
    </xf>
    <xf numFmtId="1" fontId="63" fillId="26" borderId="56" xfId="11" applyNumberFormat="1" applyFont="1" applyFill="1" applyBorder="1" applyAlignment="1" applyProtection="1">
      <alignment horizontal="center"/>
      <protection hidden="1"/>
    </xf>
    <xf numFmtId="1" fontId="63" fillId="26" borderId="112" xfId="11" applyNumberFormat="1" applyFont="1" applyFill="1" applyBorder="1" applyAlignment="1" applyProtection="1">
      <alignment horizontal="center"/>
      <protection hidden="1"/>
    </xf>
    <xf numFmtId="1" fontId="63" fillId="22" borderId="14" xfId="11" applyNumberFormat="1" applyFont="1" applyFill="1" applyBorder="1" applyAlignment="1" applyProtection="1">
      <alignment horizontal="center"/>
      <protection hidden="1"/>
    </xf>
    <xf numFmtId="1" fontId="63" fillId="22" borderId="65" xfId="11" applyNumberFormat="1" applyFont="1" applyFill="1" applyBorder="1" applyAlignment="1" applyProtection="1">
      <alignment horizontal="center"/>
      <protection hidden="1"/>
    </xf>
    <xf numFmtId="1" fontId="63" fillId="20" borderId="65" xfId="11" applyNumberFormat="1" applyFont="1" applyFill="1" applyBorder="1" applyAlignment="1" applyProtection="1">
      <alignment horizontal="center"/>
      <protection hidden="1"/>
    </xf>
    <xf numFmtId="0" fontId="51" fillId="12" borderId="26" xfId="11" applyFont="1" applyFill="1" applyBorder="1" applyAlignment="1" applyProtection="1">
      <alignment horizontal="center" textRotation="2"/>
    </xf>
    <xf numFmtId="0" fontId="51" fillId="12" borderId="31" xfId="11" applyFont="1" applyFill="1" applyBorder="1" applyAlignment="1" applyProtection="1">
      <alignment horizontal="center" textRotation="2"/>
    </xf>
    <xf numFmtId="0" fontId="51" fillId="12" borderId="110" xfId="11" applyFont="1" applyFill="1" applyBorder="1" applyAlignment="1" applyProtection="1">
      <alignment horizontal="center" textRotation="2"/>
    </xf>
    <xf numFmtId="0" fontId="51" fillId="17" borderId="108" xfId="11" applyFont="1" applyFill="1" applyBorder="1" applyAlignment="1" applyProtection="1">
      <alignment horizontal="center"/>
    </xf>
    <xf numFmtId="0" fontId="51" fillId="17" borderId="68" xfId="11" applyFont="1" applyFill="1" applyBorder="1" applyAlignment="1" applyProtection="1">
      <alignment horizontal="center"/>
    </xf>
    <xf numFmtId="0" fontId="51" fillId="17" borderId="107" xfId="11" applyFont="1" applyFill="1" applyBorder="1" applyAlignment="1" applyProtection="1">
      <alignment horizontal="center"/>
    </xf>
    <xf numFmtId="0" fontId="51" fillId="22" borderId="55" xfId="11" applyFont="1" applyFill="1" applyBorder="1" applyAlignment="1" applyProtection="1">
      <alignment horizontal="center"/>
    </xf>
    <xf numFmtId="0" fontId="51" fillId="22" borderId="27" xfId="11" applyFont="1" applyFill="1" applyBorder="1" applyAlignment="1" applyProtection="1">
      <alignment horizontal="center"/>
    </xf>
    <xf numFmtId="0" fontId="51" fillId="22" borderId="113" xfId="11" applyFont="1" applyFill="1" applyBorder="1" applyAlignment="1" applyProtection="1">
      <alignment horizontal="center"/>
    </xf>
    <xf numFmtId="0" fontId="51" fillId="22" borderId="114" xfId="11" applyFont="1" applyFill="1" applyBorder="1" applyAlignment="1" applyProtection="1">
      <alignment horizontal="center"/>
    </xf>
    <xf numFmtId="0" fontId="51" fillId="17" borderId="44" xfId="11" applyFont="1" applyFill="1" applyBorder="1" applyAlignment="1" applyProtection="1">
      <alignment horizontal="center"/>
    </xf>
    <xf numFmtId="0" fontId="51" fillId="17" borderId="17" xfId="11" applyFont="1" applyFill="1" applyBorder="1" applyAlignment="1" applyProtection="1">
      <alignment horizontal="center"/>
    </xf>
    <xf numFmtId="0" fontId="51" fillId="17" borderId="18" xfId="11" applyFont="1" applyFill="1" applyBorder="1" applyAlignment="1" applyProtection="1">
      <alignment horizontal="center"/>
    </xf>
    <xf numFmtId="0" fontId="51" fillId="17" borderId="19" xfId="11" applyFont="1" applyFill="1" applyBorder="1" applyAlignment="1" applyProtection="1">
      <alignment horizontal="center"/>
    </xf>
    <xf numFmtId="0" fontId="51" fillId="23" borderId="101" xfId="11" applyFont="1" applyFill="1" applyBorder="1" applyAlignment="1" applyProtection="1">
      <alignment horizontal="center"/>
    </xf>
    <xf numFmtId="0" fontId="51" fillId="23" borderId="11" xfId="11" applyFont="1" applyFill="1" applyBorder="1" applyAlignment="1" applyProtection="1">
      <alignment horizontal="center"/>
    </xf>
    <xf numFmtId="0" fontId="51" fillId="23" borderId="21" xfId="11" applyFont="1" applyFill="1" applyBorder="1" applyAlignment="1" applyProtection="1">
      <alignment horizontal="center"/>
    </xf>
    <xf numFmtId="0" fontId="51" fillId="23" borderId="119" xfId="11" applyFont="1" applyFill="1" applyBorder="1" applyAlignment="1" applyProtection="1">
      <alignment horizontal="center" vertical="center" wrapText="1"/>
    </xf>
    <xf numFmtId="0" fontId="51" fillId="23" borderId="106" xfId="11" applyFont="1" applyFill="1" applyBorder="1" applyAlignment="1" applyProtection="1">
      <alignment horizontal="center" vertical="center" wrapText="1"/>
    </xf>
    <xf numFmtId="0" fontId="51" fillId="23" borderId="55" xfId="11" applyFont="1" applyFill="1" applyBorder="1" applyAlignment="1" applyProtection="1">
      <alignment horizontal="center" vertical="center" wrapText="1"/>
    </xf>
    <xf numFmtId="0" fontId="51" fillId="23" borderId="0" xfId="11" applyFont="1" applyFill="1" applyBorder="1" applyAlignment="1" applyProtection="1">
      <alignment horizontal="center" vertical="center" wrapText="1"/>
    </xf>
    <xf numFmtId="0" fontId="51" fillId="23" borderId="120" xfId="11" applyFont="1" applyFill="1" applyBorder="1" applyAlignment="1" applyProtection="1">
      <alignment horizontal="center" vertical="center" wrapText="1"/>
    </xf>
    <xf numFmtId="0" fontId="51" fillId="23" borderId="113" xfId="11" applyFont="1" applyFill="1" applyBorder="1" applyAlignment="1" applyProtection="1">
      <alignment horizontal="center" vertical="center" wrapText="1"/>
    </xf>
    <xf numFmtId="0" fontId="51" fillId="23" borderId="105" xfId="11" applyFont="1" applyFill="1" applyBorder="1" applyAlignment="1" applyProtection="1">
      <alignment horizontal="center" vertical="center" wrapText="1"/>
    </xf>
    <xf numFmtId="0" fontId="51" fillId="23" borderId="114" xfId="11" applyFont="1" applyFill="1" applyBorder="1" applyAlignment="1" applyProtection="1">
      <alignment horizontal="center" vertical="center" wrapText="1"/>
    </xf>
    <xf numFmtId="0" fontId="63" fillId="22" borderId="111" xfId="11" applyFont="1" applyFill="1" applyBorder="1" applyAlignment="1" applyProtection="1">
      <alignment horizontal="center"/>
      <protection hidden="1"/>
    </xf>
    <xf numFmtId="0" fontId="63" fillId="22" borderId="112" xfId="11" applyFont="1" applyFill="1" applyBorder="1" applyAlignment="1" applyProtection="1">
      <alignment horizontal="center"/>
      <protection hidden="1"/>
    </xf>
    <xf numFmtId="0" fontId="63" fillId="20" borderId="11" xfId="11" applyFont="1" applyFill="1" applyBorder="1" applyAlignment="1" applyProtection="1">
      <alignment horizontal="center"/>
      <protection hidden="1"/>
    </xf>
    <xf numFmtId="0" fontId="63" fillId="20" borderId="111" xfId="11" applyFont="1" applyFill="1" applyBorder="1" applyAlignment="1" applyProtection="1">
      <alignment horizontal="center"/>
      <protection hidden="1"/>
    </xf>
    <xf numFmtId="0" fontId="63" fillId="20" borderId="112" xfId="11" applyFont="1" applyFill="1" applyBorder="1" applyAlignment="1" applyProtection="1">
      <alignment horizontal="center"/>
      <protection hidden="1"/>
    </xf>
    <xf numFmtId="1" fontId="63" fillId="20" borderId="40" xfId="11" applyNumberFormat="1" applyFont="1" applyFill="1" applyBorder="1" applyAlignment="1" applyProtection="1">
      <alignment horizontal="center"/>
      <protection hidden="1"/>
    </xf>
    <xf numFmtId="1" fontId="63" fillId="22" borderId="40" xfId="11" applyNumberFormat="1" applyFont="1" applyFill="1" applyBorder="1" applyAlignment="1" applyProtection="1">
      <alignment horizontal="center"/>
      <protection hidden="1"/>
    </xf>
    <xf numFmtId="1" fontId="63" fillId="22" borderId="11" xfId="11" applyNumberFormat="1" applyFont="1" applyFill="1" applyBorder="1" applyAlignment="1" applyProtection="1">
      <alignment horizontal="center"/>
      <protection hidden="1"/>
    </xf>
    <xf numFmtId="0" fontId="51" fillId="12" borderId="26" xfId="11" applyFont="1" applyFill="1" applyBorder="1" applyAlignment="1" applyProtection="1">
      <alignment horizontal="center"/>
    </xf>
    <xf numFmtId="0" fontId="51" fillId="12" borderId="110" xfId="11" applyFont="1" applyFill="1" applyBorder="1" applyAlignment="1" applyProtection="1">
      <alignment horizontal="center"/>
    </xf>
    <xf numFmtId="0" fontId="51" fillId="20" borderId="64" xfId="11" applyFont="1" applyFill="1" applyBorder="1" applyAlignment="1" applyProtection="1">
      <alignment horizontal="center"/>
    </xf>
    <xf numFmtId="0" fontId="51" fillId="20" borderId="10" xfId="11" applyFont="1" applyFill="1" applyBorder="1" applyAlignment="1" applyProtection="1">
      <alignment horizontal="center"/>
    </xf>
    <xf numFmtId="0" fontId="51" fillId="20" borderId="13" xfId="11" applyFont="1" applyFill="1" applyBorder="1" applyAlignment="1" applyProtection="1">
      <alignment horizontal="center"/>
    </xf>
    <xf numFmtId="0" fontId="51" fillId="22" borderId="108" xfId="11" applyFont="1" applyFill="1" applyBorder="1" applyAlignment="1" applyProtection="1">
      <alignment horizontal="center"/>
    </xf>
    <xf numFmtId="0" fontId="51" fillId="22" borderId="68" xfId="11" applyFont="1" applyFill="1" applyBorder="1" applyAlignment="1" applyProtection="1">
      <alignment horizontal="center"/>
    </xf>
    <xf numFmtId="0" fontId="51" fillId="22" borderId="107" xfId="11" applyFont="1" applyFill="1" applyBorder="1" applyAlignment="1" applyProtection="1">
      <alignment horizontal="center"/>
    </xf>
    <xf numFmtId="0" fontId="51" fillId="20" borderId="108" xfId="11" applyFont="1" applyFill="1" applyBorder="1" applyAlignment="1" applyProtection="1">
      <alignment horizontal="center"/>
    </xf>
    <xf numFmtId="0" fontId="51" fillId="20" borderId="68" xfId="11" applyFont="1" applyFill="1" applyBorder="1" applyAlignment="1" applyProtection="1">
      <alignment horizontal="center"/>
    </xf>
    <xf numFmtId="0" fontId="51" fillId="20" borderId="107" xfId="11" applyFont="1" applyFill="1" applyBorder="1" applyAlignment="1" applyProtection="1">
      <alignment horizontal="center"/>
    </xf>
    <xf numFmtId="0" fontId="63" fillId="20" borderId="111" xfId="11" applyFont="1" applyFill="1" applyBorder="1" applyAlignment="1" applyProtection="1">
      <alignment horizontal="center"/>
    </xf>
    <xf numFmtId="0" fontId="63" fillId="20" borderId="112" xfId="11" applyFont="1" applyFill="1" applyBorder="1" applyAlignment="1" applyProtection="1">
      <alignment horizontal="center"/>
    </xf>
    <xf numFmtId="0" fontId="63" fillId="22" borderId="111" xfId="11" applyFont="1" applyFill="1" applyBorder="1" applyAlignment="1" applyProtection="1">
      <alignment horizontal="center"/>
    </xf>
    <xf numFmtId="0" fontId="63" fillId="22" borderId="40" xfId="11" applyFont="1" applyFill="1" applyBorder="1" applyAlignment="1" applyProtection="1">
      <alignment horizontal="center"/>
    </xf>
    <xf numFmtId="0" fontId="63" fillId="22" borderId="20" xfId="11" applyFont="1" applyFill="1" applyBorder="1" applyAlignment="1" applyProtection="1">
      <alignment horizontal="center"/>
    </xf>
    <xf numFmtId="0" fontId="63" fillId="22" borderId="112" xfId="11" applyFont="1" applyFill="1" applyBorder="1" applyAlignment="1" applyProtection="1">
      <alignment horizontal="center"/>
    </xf>
    <xf numFmtId="0" fontId="63" fillId="20" borderId="40" xfId="11" applyFont="1" applyFill="1" applyBorder="1" applyAlignment="1" applyProtection="1">
      <alignment horizontal="center"/>
    </xf>
    <xf numFmtId="0" fontId="63" fillId="20" borderId="20" xfId="11" applyFont="1" applyFill="1" applyBorder="1" applyAlignment="1" applyProtection="1">
      <alignment horizontal="center"/>
    </xf>
    <xf numFmtId="1" fontId="63" fillId="22" borderId="20" xfId="11" applyNumberFormat="1" applyFont="1" applyFill="1" applyBorder="1" applyAlignment="1" applyProtection="1">
      <alignment horizontal="center"/>
      <protection hidden="1"/>
    </xf>
    <xf numFmtId="1" fontId="63" fillId="20" borderId="15" xfId="11" applyNumberFormat="1" applyFont="1" applyFill="1" applyBorder="1" applyAlignment="1" applyProtection="1">
      <alignment horizontal="center"/>
      <protection hidden="1"/>
    </xf>
    <xf numFmtId="0" fontId="65" fillId="13" borderId="24" xfId="11" applyFont="1" applyFill="1" applyBorder="1" applyAlignment="1" applyProtection="1">
      <alignment horizontal="center"/>
      <protection hidden="1"/>
    </xf>
    <xf numFmtId="0" fontId="65" fillId="13" borderId="17" xfId="11" applyFont="1" applyFill="1" applyBorder="1" applyAlignment="1" applyProtection="1">
      <alignment horizontal="center"/>
      <protection hidden="1"/>
    </xf>
    <xf numFmtId="0" fontId="65" fillId="13" borderId="19" xfId="11" applyFont="1" applyFill="1" applyBorder="1" applyAlignment="1" applyProtection="1">
      <alignment horizontal="center"/>
      <protection hidden="1"/>
    </xf>
    <xf numFmtId="0" fontId="51" fillId="22" borderId="64" xfId="11" applyFont="1" applyFill="1" applyBorder="1" applyAlignment="1" applyProtection="1">
      <alignment horizontal="center"/>
    </xf>
    <xf numFmtId="0" fontId="51" fillId="22" borderId="12" xfId="11" applyFont="1" applyFill="1" applyBorder="1" applyAlignment="1" applyProtection="1">
      <alignment horizontal="center"/>
    </xf>
    <xf numFmtId="0" fontId="51" fillId="20" borderId="12" xfId="11" applyFont="1" applyFill="1" applyBorder="1" applyAlignment="1" applyProtection="1">
      <alignment horizontal="center"/>
    </xf>
    <xf numFmtId="0" fontId="51" fillId="10" borderId="30" xfId="11" applyFont="1" applyFill="1" applyBorder="1" applyAlignment="1" applyProtection="1">
      <alignment horizontal="center" textRotation="90"/>
      <protection hidden="1"/>
    </xf>
    <xf numFmtId="0" fontId="51" fillId="10" borderId="24" xfId="11" applyFont="1" applyFill="1" applyBorder="1" applyAlignment="1" applyProtection="1">
      <alignment horizontal="center" textRotation="90"/>
      <protection hidden="1"/>
    </xf>
    <xf numFmtId="0" fontId="51" fillId="10" borderId="17" xfId="11" applyFont="1" applyFill="1" applyBorder="1" applyAlignment="1" applyProtection="1">
      <alignment horizontal="center" textRotation="90"/>
      <protection hidden="1"/>
    </xf>
    <xf numFmtId="0" fontId="51" fillId="10" borderId="30" xfId="11" applyFont="1" applyFill="1" applyBorder="1" applyAlignment="1" applyProtection="1">
      <alignment horizontal="center" textRotation="90"/>
    </xf>
    <xf numFmtId="0" fontId="51" fillId="10" borderId="24" xfId="11" applyFont="1" applyFill="1" applyBorder="1" applyAlignment="1" applyProtection="1">
      <alignment horizontal="center" textRotation="90"/>
    </xf>
    <xf numFmtId="0" fontId="51" fillId="10" borderId="17" xfId="11" applyFont="1" applyFill="1" applyBorder="1" applyAlignment="1" applyProtection="1">
      <alignment horizontal="center" textRotation="90"/>
    </xf>
    <xf numFmtId="0" fontId="64" fillId="19" borderId="118" xfId="11" applyFont="1" applyFill="1" applyBorder="1" applyAlignment="1" applyProtection="1">
      <alignment horizontal="center" textRotation="90"/>
    </xf>
    <xf numFmtId="0" fontId="64" fillId="19" borderId="25" xfId="11" applyFont="1" applyFill="1" applyBorder="1" applyAlignment="1" applyProtection="1">
      <alignment horizontal="center" textRotation="90"/>
    </xf>
    <xf numFmtId="0" fontId="64" fillId="19" borderId="109" xfId="11" applyFont="1" applyFill="1" applyBorder="1" applyAlignment="1" applyProtection="1">
      <alignment horizontal="center" textRotation="90"/>
    </xf>
    <xf numFmtId="0" fontId="63" fillId="20" borderId="56" xfId="11" applyFont="1" applyFill="1" applyBorder="1" applyAlignment="1" applyProtection="1">
      <alignment horizontal="center"/>
      <protection hidden="1"/>
    </xf>
    <xf numFmtId="0" fontId="63" fillId="20" borderId="40" xfId="11" applyFont="1" applyFill="1" applyBorder="1" applyAlignment="1" applyProtection="1">
      <alignment horizontal="center"/>
      <protection hidden="1"/>
    </xf>
    <xf numFmtId="0" fontId="63" fillId="20" borderId="20" xfId="11" applyFont="1" applyFill="1" applyBorder="1" applyAlignment="1" applyProtection="1">
      <alignment horizontal="center"/>
      <protection hidden="1"/>
    </xf>
    <xf numFmtId="0" fontId="63" fillId="22" borderId="20" xfId="11" applyFont="1" applyFill="1" applyBorder="1" applyAlignment="1" applyProtection="1">
      <alignment horizontal="center"/>
      <protection hidden="1"/>
    </xf>
    <xf numFmtId="0" fontId="63" fillId="22" borderId="40" xfId="11" applyFont="1" applyFill="1" applyBorder="1" applyAlignment="1" applyProtection="1">
      <alignment horizontal="center"/>
      <protection hidden="1"/>
    </xf>
    <xf numFmtId="1" fontId="63" fillId="18" borderId="111" xfId="11" applyNumberFormat="1" applyFont="1" applyFill="1" applyBorder="1" applyAlignment="1" applyProtection="1">
      <alignment horizontal="center"/>
      <protection hidden="1"/>
    </xf>
    <xf numFmtId="1" fontId="63" fillId="18" borderId="56" xfId="11" applyNumberFormat="1" applyFont="1" applyFill="1" applyBorder="1" applyAlignment="1" applyProtection="1">
      <alignment horizontal="center"/>
      <protection hidden="1"/>
    </xf>
    <xf numFmtId="1" fontId="63" fillId="18" borderId="112" xfId="11" applyNumberFormat="1" applyFont="1" applyFill="1" applyBorder="1" applyAlignment="1" applyProtection="1">
      <alignment horizontal="center"/>
      <protection hidden="1"/>
    </xf>
    <xf numFmtId="1" fontId="63" fillId="20" borderId="117" xfId="11" applyNumberFormat="1" applyFont="1" applyFill="1" applyBorder="1" applyAlignment="1" applyProtection="1">
      <alignment horizontal="center"/>
      <protection hidden="1"/>
    </xf>
    <xf numFmtId="1" fontId="63" fillId="22" borderId="115" xfId="11" applyNumberFormat="1" applyFont="1" applyFill="1" applyBorder="1" applyAlignment="1" applyProtection="1">
      <alignment horizontal="center"/>
      <protection locked="0"/>
    </xf>
    <xf numFmtId="1" fontId="63" fillId="22" borderId="65" xfId="11" applyNumberFormat="1" applyFont="1" applyFill="1" applyBorder="1" applyAlignment="1" applyProtection="1">
      <alignment horizontal="center"/>
      <protection locked="0"/>
    </xf>
    <xf numFmtId="1" fontId="63" fillId="22" borderId="15" xfId="11" applyNumberFormat="1" applyFont="1" applyFill="1" applyBorder="1" applyAlignment="1" applyProtection="1">
      <alignment horizontal="center"/>
      <protection locked="0"/>
    </xf>
    <xf numFmtId="1" fontId="63" fillId="22" borderId="117" xfId="11" applyNumberFormat="1" applyFont="1" applyFill="1" applyBorder="1" applyAlignment="1" applyProtection="1">
      <alignment horizontal="center"/>
      <protection locked="0"/>
    </xf>
    <xf numFmtId="1" fontId="63" fillId="22" borderId="115" xfId="11" applyNumberFormat="1" applyFont="1" applyFill="1" applyBorder="1" applyAlignment="1" applyProtection="1">
      <alignment horizontal="center"/>
      <protection hidden="1"/>
    </xf>
    <xf numFmtId="1" fontId="63" fillId="18" borderId="115" xfId="11" applyNumberFormat="1" applyFont="1" applyFill="1" applyBorder="1" applyAlignment="1" applyProtection="1">
      <alignment horizontal="center"/>
      <protection hidden="1"/>
    </xf>
    <xf numFmtId="1" fontId="63" fillId="18" borderId="116" xfId="11" applyNumberFormat="1" applyFont="1" applyFill="1" applyBorder="1" applyAlignment="1" applyProtection="1">
      <alignment horizontal="center"/>
      <protection hidden="1"/>
    </xf>
    <xf numFmtId="1" fontId="63" fillId="18" borderId="65" xfId="11" applyNumberFormat="1" applyFont="1" applyFill="1" applyBorder="1" applyAlignment="1" applyProtection="1">
      <alignment horizontal="center"/>
      <protection hidden="1"/>
    </xf>
    <xf numFmtId="1" fontId="63" fillId="18" borderId="15" xfId="11" applyNumberFormat="1" applyFont="1" applyFill="1" applyBorder="1" applyAlignment="1" applyProtection="1">
      <alignment horizontal="center"/>
      <protection hidden="1"/>
    </xf>
    <xf numFmtId="1" fontId="63" fillId="18" borderId="117" xfId="11" applyNumberFormat="1" applyFont="1" applyFill="1" applyBorder="1" applyAlignment="1" applyProtection="1">
      <alignment horizontal="center"/>
      <protection hidden="1"/>
    </xf>
    <xf numFmtId="1" fontId="63" fillId="20" borderId="111" xfId="11" applyNumberFormat="1" applyFont="1" applyFill="1" applyBorder="1" applyAlignment="1" applyProtection="1">
      <alignment horizontal="center"/>
      <protection hidden="1"/>
    </xf>
    <xf numFmtId="1" fontId="63" fillId="20" borderId="112" xfId="11" applyNumberFormat="1" applyFont="1" applyFill="1" applyBorder="1" applyAlignment="1" applyProtection="1">
      <alignment horizontal="center"/>
      <protection hidden="1"/>
    </xf>
    <xf numFmtId="1" fontId="63" fillId="22" borderId="111" xfId="11" applyNumberFormat="1" applyFont="1" applyFill="1" applyBorder="1" applyAlignment="1" applyProtection="1">
      <alignment horizontal="center"/>
      <protection locked="0"/>
    </xf>
    <xf numFmtId="1" fontId="63" fillId="22" borderId="40" xfId="11" applyNumberFormat="1" applyFont="1" applyFill="1" applyBorder="1" applyAlignment="1" applyProtection="1">
      <alignment horizontal="center"/>
      <protection locked="0"/>
    </xf>
    <xf numFmtId="1" fontId="63" fillId="22" borderId="20" xfId="11" applyNumberFormat="1" applyFont="1" applyFill="1" applyBorder="1" applyAlignment="1" applyProtection="1">
      <alignment horizontal="center"/>
      <protection locked="0"/>
    </xf>
    <xf numFmtId="1" fontId="63" fillId="22" borderId="112" xfId="11" applyNumberFormat="1" applyFont="1" applyFill="1" applyBorder="1" applyAlignment="1" applyProtection="1">
      <alignment horizontal="center"/>
      <protection locked="0"/>
    </xf>
    <xf numFmtId="1" fontId="63" fillId="22" borderId="111" xfId="11" applyNumberFormat="1" applyFont="1" applyFill="1" applyBorder="1" applyAlignment="1" applyProtection="1">
      <alignment horizontal="center"/>
      <protection hidden="1"/>
    </xf>
    <xf numFmtId="1" fontId="63" fillId="18" borderId="40" xfId="11" applyNumberFormat="1" applyFont="1" applyFill="1" applyBorder="1" applyAlignment="1" applyProtection="1">
      <alignment horizontal="center"/>
      <protection hidden="1"/>
    </xf>
    <xf numFmtId="1" fontId="63" fillId="18" borderId="20" xfId="11" applyNumberFormat="1" applyFont="1" applyFill="1" applyBorder="1" applyAlignment="1" applyProtection="1">
      <alignment horizontal="center"/>
      <protection hidden="1"/>
    </xf>
    <xf numFmtId="1" fontId="63" fillId="22" borderId="112" xfId="11" applyNumberFormat="1" applyFont="1" applyFill="1" applyBorder="1" applyAlignment="1" applyProtection="1">
      <alignment horizontal="center"/>
      <protection hidden="1"/>
    </xf>
    <xf numFmtId="0" fontId="58" fillId="30" borderId="29" xfId="11" applyFont="1" applyFill="1" applyBorder="1" applyAlignment="1" applyProtection="1">
      <alignment horizontal="left"/>
      <protection hidden="1"/>
    </xf>
    <xf numFmtId="0" fontId="58" fillId="30" borderId="14" xfId="11" applyFont="1" applyFill="1" applyBorder="1" applyAlignment="1" applyProtection="1">
      <alignment horizontal="left"/>
      <protection hidden="1"/>
    </xf>
    <xf numFmtId="0" fontId="58" fillId="30" borderId="15" xfId="11" applyFont="1" applyFill="1" applyBorder="1" applyAlignment="1" applyProtection="1">
      <alignment horizontal="left"/>
      <protection hidden="1"/>
    </xf>
    <xf numFmtId="0" fontId="58" fillId="31" borderId="3" xfId="11" applyFont="1" applyFill="1" applyBorder="1" applyAlignment="1" applyProtection="1">
      <alignment horizontal="left"/>
      <protection hidden="1"/>
    </xf>
    <xf numFmtId="0" fontId="58" fillId="31" borderId="6" xfId="11" applyFont="1" applyFill="1" applyBorder="1" applyAlignment="1" applyProtection="1">
      <alignment horizontal="left"/>
      <protection hidden="1"/>
    </xf>
    <xf numFmtId="0" fontId="58" fillId="31" borderId="124" xfId="11" applyFont="1" applyFill="1" applyBorder="1" applyAlignment="1" applyProtection="1">
      <alignment horizontal="left"/>
      <protection hidden="1"/>
    </xf>
    <xf numFmtId="0" fontId="63" fillId="23" borderId="3" xfId="11" applyFont="1" applyFill="1" applyBorder="1" applyAlignment="1" applyProtection="1">
      <alignment horizontal="center"/>
    </xf>
    <xf numFmtId="0" fontId="63" fillId="23" borderId="6" xfId="11" applyFont="1" applyFill="1" applyBorder="1" applyAlignment="1" applyProtection="1">
      <alignment horizontal="center"/>
    </xf>
    <xf numFmtId="0" fontId="63" fillId="23" borderId="124" xfId="11" applyFont="1" applyFill="1" applyBorder="1" applyAlignment="1" applyProtection="1">
      <alignment horizontal="center"/>
    </xf>
    <xf numFmtId="0" fontId="63" fillId="13" borderId="24" xfId="11" applyFont="1" applyFill="1" applyBorder="1" applyAlignment="1" applyProtection="1">
      <alignment horizontal="center"/>
    </xf>
    <xf numFmtId="0" fontId="63" fillId="13" borderId="17" xfId="11" applyFont="1" applyFill="1" applyBorder="1" applyAlignment="1" applyProtection="1">
      <alignment horizontal="center"/>
    </xf>
    <xf numFmtId="0" fontId="63" fillId="13" borderId="19" xfId="11" applyFont="1" applyFill="1" applyBorder="1" applyAlignment="1" applyProtection="1">
      <alignment horizontal="center"/>
    </xf>
    <xf numFmtId="0" fontId="51" fillId="20" borderId="28" xfId="11" applyFont="1" applyFill="1" applyBorder="1" applyAlignment="1" applyProtection="1">
      <alignment horizontal="center"/>
    </xf>
    <xf numFmtId="0" fontId="51" fillId="18" borderId="108" xfId="11" applyFont="1" applyFill="1" applyBorder="1" applyAlignment="1" applyProtection="1">
      <alignment horizontal="center"/>
    </xf>
    <xf numFmtId="0" fontId="51" fillId="18" borderId="68" xfId="11" applyFont="1" applyFill="1" applyBorder="1" applyAlignment="1" applyProtection="1">
      <alignment horizontal="center"/>
    </xf>
    <xf numFmtId="0" fontId="51" fillId="18" borderId="107" xfId="11" applyFont="1" applyFill="1" applyBorder="1" applyAlignment="1" applyProtection="1">
      <alignment horizontal="center"/>
    </xf>
    <xf numFmtId="0" fontId="63" fillId="18" borderId="111" xfId="11" applyFont="1" applyFill="1" applyBorder="1" applyAlignment="1" applyProtection="1">
      <alignment horizontal="center"/>
    </xf>
    <xf numFmtId="0" fontId="63" fillId="18" borderId="56" xfId="11" applyFont="1" applyFill="1" applyBorder="1" applyAlignment="1" applyProtection="1">
      <alignment horizontal="center"/>
    </xf>
    <xf numFmtId="0" fontId="63" fillId="18" borderId="112" xfId="11" applyFont="1" applyFill="1" applyBorder="1" applyAlignment="1" applyProtection="1">
      <alignment horizontal="center"/>
    </xf>
    <xf numFmtId="0" fontId="63" fillId="18" borderId="40" xfId="11" applyFont="1" applyFill="1" applyBorder="1" applyAlignment="1" applyProtection="1">
      <alignment horizontal="center"/>
    </xf>
    <xf numFmtId="0" fontId="63" fillId="18" borderId="20" xfId="11" applyFont="1" applyFill="1" applyBorder="1" applyAlignment="1" applyProtection="1">
      <alignment horizontal="center"/>
    </xf>
    <xf numFmtId="0" fontId="66" fillId="29" borderId="66" xfId="11" applyFont="1" applyFill="1" applyBorder="1" applyAlignment="1" applyProtection="1">
      <alignment horizontal="center" wrapText="1"/>
    </xf>
    <xf numFmtId="0" fontId="66" fillId="29" borderId="69" xfId="11" applyFont="1" applyFill="1" applyBorder="1" applyAlignment="1" applyProtection="1">
      <alignment horizontal="center" wrapText="1"/>
    </xf>
    <xf numFmtId="0" fontId="66" fillId="29" borderId="0" xfId="11" applyFont="1" applyFill="1" applyBorder="1" applyAlignment="1" applyProtection="1">
      <alignment horizontal="center" wrapText="1"/>
    </xf>
    <xf numFmtId="0" fontId="66" fillId="29" borderId="27" xfId="11" applyFont="1" applyFill="1" applyBorder="1" applyAlignment="1" applyProtection="1">
      <alignment horizontal="center" wrapText="1"/>
    </xf>
    <xf numFmtId="0" fontId="66" fillId="29" borderId="7" xfId="11" applyFont="1" applyFill="1" applyBorder="1" applyAlignment="1" applyProtection="1">
      <alignment horizontal="center" wrapText="1"/>
    </xf>
    <xf numFmtId="0" fontId="66" fillId="29" borderId="8" xfId="11" applyFont="1" applyFill="1" applyBorder="1" applyAlignment="1" applyProtection="1">
      <alignment horizontal="center" wrapText="1"/>
    </xf>
    <xf numFmtId="16" fontId="55" fillId="19" borderId="105" xfId="11" applyNumberFormat="1" applyFont="1" applyFill="1" applyBorder="1" applyAlignment="1" applyProtection="1">
      <alignment horizontal="center"/>
    </xf>
    <xf numFmtId="16" fontId="55" fillId="19" borderId="105" xfId="11" applyNumberFormat="1" applyFont="1" applyFill="1" applyBorder="1" applyAlignment="1" applyProtection="1">
      <alignment horizontal="center"/>
      <protection hidden="1"/>
    </xf>
    <xf numFmtId="0" fontId="55" fillId="19" borderId="105" xfId="11" applyFont="1" applyFill="1" applyBorder="1" applyAlignment="1" applyProtection="1">
      <alignment horizontal="center"/>
      <protection hidden="1"/>
    </xf>
    <xf numFmtId="0" fontId="56" fillId="19" borderId="106" xfId="11" applyFont="1" applyFill="1" applyBorder="1" applyAlignment="1" applyProtection="1">
      <alignment horizontal="center"/>
      <protection hidden="1"/>
    </xf>
    <xf numFmtId="0" fontId="56" fillId="19" borderId="0" xfId="11" applyFont="1" applyFill="1" applyAlignment="1" applyProtection="1">
      <alignment horizontal="center"/>
      <protection hidden="1"/>
    </xf>
    <xf numFmtId="0" fontId="60" fillId="19" borderId="3" xfId="11" applyFont="1" applyFill="1" applyBorder="1" applyAlignment="1" applyProtection="1">
      <alignment horizontal="left"/>
      <protection hidden="1"/>
    </xf>
    <xf numFmtId="0" fontId="60" fillId="19" borderId="6" xfId="11" applyFont="1" applyFill="1" applyBorder="1" applyAlignment="1" applyProtection="1">
      <alignment horizontal="left"/>
      <protection hidden="1"/>
    </xf>
    <xf numFmtId="0" fontId="60" fillId="19" borderId="124" xfId="11" applyFont="1" applyFill="1" applyBorder="1" applyAlignment="1" applyProtection="1">
      <alignment horizontal="left"/>
      <protection hidden="1"/>
    </xf>
    <xf numFmtId="0" fontId="58" fillId="20" borderId="28" xfId="11" applyFont="1" applyFill="1" applyBorder="1" applyAlignment="1" applyProtection="1">
      <alignment horizontal="left"/>
      <protection hidden="1"/>
    </xf>
    <xf numFmtId="0" fontId="58" fillId="20" borderId="10" xfId="11" applyFont="1" applyFill="1" applyBorder="1" applyAlignment="1" applyProtection="1">
      <alignment horizontal="left"/>
      <protection hidden="1"/>
    </xf>
    <xf numFmtId="0" fontId="58" fillId="20" borderId="12" xfId="11" applyFont="1" applyFill="1" applyBorder="1" applyAlignment="1" applyProtection="1">
      <alignment horizontal="left"/>
      <protection hidden="1"/>
    </xf>
    <xf numFmtId="0" fontId="58" fillId="30" borderId="101" xfId="11" applyFont="1" applyFill="1" applyBorder="1" applyAlignment="1" applyProtection="1">
      <alignment horizontal="left"/>
      <protection hidden="1"/>
    </xf>
    <xf numFmtId="0" fontId="58" fillId="30" borderId="11" xfId="11" applyFont="1" applyFill="1" applyBorder="1" applyAlignment="1" applyProtection="1">
      <alignment horizontal="left"/>
      <protection hidden="1"/>
    </xf>
    <xf numFmtId="0" fontId="58" fillId="30" borderId="20" xfId="11" applyFont="1" applyFill="1" applyBorder="1" applyAlignment="1" applyProtection="1">
      <alignment horizontal="left"/>
      <protection hidden="1"/>
    </xf>
    <xf numFmtId="0" fontId="55" fillId="23" borderId="108" xfId="11" applyFont="1" applyFill="1" applyBorder="1" applyAlignment="1" applyProtection="1">
      <alignment horizontal="center"/>
    </xf>
    <xf numFmtId="0" fontId="55" fillId="23" borderId="68" xfId="11" applyFont="1" applyFill="1" applyBorder="1" applyAlignment="1" applyProtection="1">
      <alignment horizontal="center"/>
    </xf>
    <xf numFmtId="0" fontId="55" fillId="23" borderId="107" xfId="11" applyFont="1" applyFill="1" applyBorder="1" applyAlignment="1" applyProtection="1">
      <alignment horizontal="center"/>
    </xf>
    <xf numFmtId="0" fontId="71" fillId="23" borderId="70" xfId="11" applyFont="1" applyFill="1" applyBorder="1" applyAlignment="1" applyProtection="1">
      <alignment horizontal="center"/>
    </xf>
    <xf numFmtId="0" fontId="71" fillId="23" borderId="66" xfId="11" applyFont="1" applyFill="1" applyBorder="1" applyAlignment="1" applyProtection="1">
      <alignment horizontal="center"/>
    </xf>
    <xf numFmtId="0" fontId="71" fillId="23" borderId="60" xfId="11" applyFont="1" applyFill="1" applyBorder="1" applyAlignment="1" applyProtection="1">
      <alignment horizontal="center"/>
    </xf>
    <xf numFmtId="0" fontId="71" fillId="23" borderId="9" xfId="11" applyFont="1" applyFill="1" applyBorder="1" applyAlignment="1" applyProtection="1">
      <alignment horizontal="center"/>
    </xf>
    <xf numFmtId="0" fontId="71" fillId="23" borderId="67" xfId="11" applyFont="1" applyFill="1" applyBorder="1" applyAlignment="1" applyProtection="1">
      <alignment horizontal="center"/>
    </xf>
    <xf numFmtId="0" fontId="71" fillId="23" borderId="61" xfId="11" applyFont="1" applyFill="1" applyBorder="1" applyAlignment="1" applyProtection="1">
      <alignment horizontal="center"/>
    </xf>
    <xf numFmtId="0" fontId="71" fillId="23" borderId="2" xfId="11" applyFont="1" applyFill="1" applyBorder="1" applyAlignment="1" applyProtection="1">
      <alignment horizontal="center"/>
    </xf>
    <xf numFmtId="0" fontId="57" fillId="31" borderId="0" xfId="11" applyFont="1" applyFill="1" applyBorder="1" applyAlignment="1" applyProtection="1">
      <alignment horizontal="center"/>
    </xf>
    <xf numFmtId="0" fontId="65" fillId="0" borderId="0" xfId="11" applyFont="1" applyAlignment="1" applyProtection="1">
      <alignment horizontal="center"/>
    </xf>
    <xf numFmtId="0" fontId="57" fillId="23" borderId="26" xfId="11" applyFont="1" applyFill="1" applyBorder="1" applyAlignment="1" applyProtection="1">
      <alignment horizontal="center"/>
    </xf>
    <xf numFmtId="0" fontId="57" fillId="23" borderId="31" xfId="11" applyFont="1" applyFill="1" applyBorder="1" applyAlignment="1" applyProtection="1">
      <alignment horizontal="center"/>
    </xf>
    <xf numFmtId="0" fontId="55" fillId="23" borderId="70" xfId="11" applyFont="1" applyFill="1" applyBorder="1" applyAlignment="1" applyProtection="1">
      <alignment horizontal="left"/>
    </xf>
    <xf numFmtId="0" fontId="71" fillId="23" borderId="66" xfId="11" applyFont="1" applyFill="1" applyBorder="1" applyAlignment="1" applyProtection="1">
      <alignment horizontal="left"/>
    </xf>
    <xf numFmtId="0" fontId="71" fillId="23" borderId="69" xfId="11" applyFont="1" applyFill="1" applyBorder="1" applyAlignment="1" applyProtection="1">
      <alignment horizontal="left"/>
    </xf>
    <xf numFmtId="0" fontId="71" fillId="23" borderId="90" xfId="11" applyFont="1" applyFill="1" applyBorder="1" applyAlignment="1" applyProtection="1">
      <alignment horizontal="left"/>
    </xf>
    <xf numFmtId="0" fontId="71" fillId="23" borderId="7" xfId="11" applyFont="1" applyFill="1" applyBorder="1" applyAlignment="1" applyProtection="1">
      <alignment horizontal="left"/>
    </xf>
    <xf numFmtId="0" fontId="71" fillId="23" borderId="8" xfId="11" applyFont="1" applyFill="1" applyBorder="1" applyAlignment="1" applyProtection="1">
      <alignment horizontal="left"/>
    </xf>
    <xf numFmtId="0" fontId="55" fillId="23" borderId="1" xfId="11" applyFont="1" applyFill="1" applyBorder="1" applyAlignment="1" applyProtection="1">
      <alignment horizontal="center"/>
    </xf>
    <xf numFmtId="0" fontId="55" fillId="19" borderId="44" xfId="11" applyFont="1" applyFill="1" applyBorder="1" applyAlignment="1" applyProtection="1">
      <alignment horizontal="center"/>
    </xf>
    <xf numFmtId="0" fontId="55" fillId="19" borderId="17" xfId="11" applyFont="1" applyFill="1" applyBorder="1" applyAlignment="1" applyProtection="1">
      <alignment horizontal="center"/>
    </xf>
    <xf numFmtId="0" fontId="55" fillId="19" borderId="18" xfId="11" applyFont="1" applyFill="1" applyBorder="1" applyAlignment="1" applyProtection="1">
      <alignment horizontal="center"/>
    </xf>
    <xf numFmtId="0" fontId="55" fillId="19" borderId="40" xfId="11" applyFont="1" applyFill="1" applyBorder="1" applyAlignment="1" applyProtection="1">
      <alignment horizontal="center"/>
    </xf>
    <xf numFmtId="0" fontId="55" fillId="19" borderId="11" xfId="11" applyFont="1" applyFill="1" applyBorder="1" applyAlignment="1" applyProtection="1">
      <alignment horizontal="center"/>
    </xf>
    <xf numFmtId="0" fontId="55" fillId="19" borderId="20" xfId="11" applyFont="1" applyFill="1" applyBorder="1" applyAlignment="1" applyProtection="1">
      <alignment horizontal="center"/>
    </xf>
    <xf numFmtId="0" fontId="58" fillId="20" borderId="29" xfId="11" applyFont="1" applyFill="1" applyBorder="1" applyAlignment="1" applyProtection="1">
      <alignment horizontal="left"/>
      <protection hidden="1"/>
    </xf>
    <xf numFmtId="0" fontId="58" fillId="20" borderId="14" xfId="11" applyFont="1" applyFill="1" applyBorder="1" applyAlignment="1" applyProtection="1">
      <alignment horizontal="left"/>
      <protection hidden="1"/>
    </xf>
    <xf numFmtId="0" fontId="58" fillId="20" borderId="15" xfId="11" applyFont="1" applyFill="1" applyBorder="1" applyAlignment="1" applyProtection="1">
      <alignment horizontal="left"/>
      <protection hidden="1"/>
    </xf>
    <xf numFmtId="0" fontId="58" fillId="30" borderId="28" xfId="11" applyFont="1" applyFill="1" applyBorder="1" applyAlignment="1" applyProtection="1">
      <alignment horizontal="left"/>
      <protection hidden="1"/>
    </xf>
    <xf numFmtId="0" fontId="58" fillId="30" borderId="10" xfId="11" applyFont="1" applyFill="1" applyBorder="1" applyAlignment="1" applyProtection="1">
      <alignment horizontal="left"/>
      <protection hidden="1"/>
    </xf>
    <xf numFmtId="0" fontId="58" fillId="30" borderId="12" xfId="11" applyFont="1" applyFill="1" applyBorder="1" applyAlignment="1" applyProtection="1">
      <alignment horizontal="left"/>
      <protection hidden="1"/>
    </xf>
    <xf numFmtId="0" fontId="58" fillId="20" borderId="3" xfId="11" applyFont="1" applyFill="1" applyBorder="1" applyAlignment="1" applyProtection="1">
      <alignment horizontal="left"/>
      <protection hidden="1"/>
    </xf>
    <xf numFmtId="0" fontId="58" fillId="20" borderId="6" xfId="11" applyFont="1" applyFill="1" applyBorder="1" applyAlignment="1" applyProtection="1">
      <alignment horizontal="left"/>
      <protection hidden="1"/>
    </xf>
    <xf numFmtId="0" fontId="58" fillId="20" borderId="124" xfId="11" applyFont="1" applyFill="1" applyBorder="1" applyAlignment="1" applyProtection="1">
      <alignment horizontal="left"/>
      <protection hidden="1"/>
    </xf>
    <xf numFmtId="0" fontId="58" fillId="30" borderId="3" xfId="11" applyFont="1" applyFill="1" applyBorder="1" applyAlignment="1" applyProtection="1">
      <alignment horizontal="left"/>
      <protection hidden="1"/>
    </xf>
    <xf numFmtId="0" fontId="58" fillId="30" borderId="6" xfId="11" applyFont="1" applyFill="1" applyBorder="1" applyAlignment="1" applyProtection="1">
      <alignment horizontal="left"/>
      <protection hidden="1"/>
    </xf>
    <xf numFmtId="0" fontId="58" fillId="30" borderId="124" xfId="11" applyFont="1" applyFill="1" applyBorder="1" applyAlignment="1" applyProtection="1">
      <alignment horizontal="left"/>
      <protection hidden="1"/>
    </xf>
    <xf numFmtId="0" fontId="58" fillId="20" borderId="101" xfId="11" applyFont="1" applyFill="1" applyBorder="1" applyAlignment="1" applyProtection="1">
      <alignment horizontal="left"/>
      <protection hidden="1"/>
    </xf>
    <xf numFmtId="0" fontId="58" fillId="20" borderId="11" xfId="11" applyFont="1" applyFill="1" applyBorder="1" applyAlignment="1" applyProtection="1">
      <alignment horizontal="left"/>
      <protection hidden="1"/>
    </xf>
    <xf numFmtId="0" fontId="58" fillId="20" borderId="20" xfId="11" applyFont="1" applyFill="1" applyBorder="1" applyAlignment="1" applyProtection="1">
      <alignment horizontal="left"/>
      <protection hidden="1"/>
    </xf>
    <xf numFmtId="0" fontId="53" fillId="13" borderId="7" xfId="11" applyFont="1" applyFill="1" applyBorder="1" applyAlignment="1" applyProtection="1">
      <alignment horizontal="center"/>
    </xf>
    <xf numFmtId="0" fontId="53" fillId="13" borderId="8" xfId="11" applyFont="1" applyFill="1" applyBorder="1" applyAlignment="1" applyProtection="1">
      <alignment horizontal="center"/>
    </xf>
    <xf numFmtId="0" fontId="53" fillId="23" borderId="9" xfId="11" applyFont="1" applyFill="1" applyBorder="1" applyAlignment="1" applyProtection="1">
      <alignment horizontal="center"/>
      <protection hidden="1"/>
    </xf>
    <xf numFmtId="0" fontId="53" fillId="23" borderId="67" xfId="11" applyFont="1" applyFill="1" applyBorder="1" applyAlignment="1" applyProtection="1">
      <alignment horizontal="center"/>
      <protection hidden="1"/>
    </xf>
    <xf numFmtId="0" fontId="53" fillId="23" borderId="2" xfId="11" applyFont="1" applyFill="1" applyBorder="1" applyAlignment="1" applyProtection="1">
      <alignment horizontal="center"/>
      <protection hidden="1"/>
    </xf>
    <xf numFmtId="0" fontId="7" fillId="20" borderId="26" xfId="5" applyFont="1" applyFill="1" applyBorder="1" applyAlignment="1" applyProtection="1">
      <alignment horizontal="center" vertical="center" wrapText="1"/>
    </xf>
    <xf numFmtId="0" fontId="7" fillId="20" borderId="91" xfId="5" applyFont="1" applyFill="1" applyBorder="1" applyAlignment="1" applyProtection="1">
      <alignment horizontal="center" vertical="center" wrapText="1"/>
    </xf>
    <xf numFmtId="0" fontId="65" fillId="23" borderId="108" xfId="0" applyFont="1" applyFill="1" applyBorder="1" applyAlignment="1" applyProtection="1">
      <alignment horizontal="center"/>
    </xf>
    <xf numFmtId="0" fontId="65" fillId="23" borderId="68" xfId="0" applyFont="1" applyFill="1" applyBorder="1" applyAlignment="1" applyProtection="1">
      <alignment horizontal="center"/>
    </xf>
    <xf numFmtId="0" fontId="65" fillId="19" borderId="108" xfId="0" applyFont="1" applyFill="1" applyBorder="1" applyAlignment="1" applyProtection="1">
      <alignment horizontal="center"/>
    </xf>
    <xf numFmtId="0" fontId="65" fillId="19" borderId="68" xfId="0" applyFont="1" applyFill="1" applyBorder="1" applyAlignment="1" applyProtection="1">
      <alignment horizontal="center"/>
    </xf>
    <xf numFmtId="0" fontId="65" fillId="19" borderId="107" xfId="0" applyFont="1" applyFill="1" applyBorder="1" applyAlignment="1" applyProtection="1">
      <alignment horizontal="center"/>
    </xf>
    <xf numFmtId="0" fontId="65" fillId="20" borderId="68" xfId="0" applyFont="1" applyFill="1" applyBorder="1" applyAlignment="1" applyProtection="1">
      <alignment horizontal="center"/>
    </xf>
    <xf numFmtId="0" fontId="65" fillId="20" borderId="107" xfId="0" applyFont="1" applyFill="1" applyBorder="1" applyAlignment="1" applyProtection="1">
      <alignment horizontal="center"/>
    </xf>
    <xf numFmtId="0" fontId="65" fillId="30" borderId="108" xfId="0" applyFont="1" applyFill="1" applyBorder="1" applyAlignment="1" applyProtection="1">
      <alignment horizontal="center"/>
    </xf>
    <xf numFmtId="0" fontId="65" fillId="30" borderId="68" xfId="0" applyFont="1" applyFill="1" applyBorder="1" applyAlignment="1" applyProtection="1">
      <alignment horizontal="center"/>
    </xf>
    <xf numFmtId="0" fontId="65" fillId="30" borderId="107" xfId="0" applyFont="1" applyFill="1" applyBorder="1" applyAlignment="1" applyProtection="1">
      <alignment horizontal="center"/>
    </xf>
    <xf numFmtId="0" fontId="16" fillId="12" borderId="26" xfId="5" applyFont="1" applyFill="1" applyBorder="1" applyAlignment="1" applyProtection="1">
      <alignment horizontal="center" vertical="center" textRotation="90" wrapText="1"/>
      <protection hidden="1"/>
    </xf>
    <xf numFmtId="0" fontId="16" fillId="12" borderId="31" xfId="5" applyFont="1" applyFill="1" applyBorder="1" applyAlignment="1" applyProtection="1">
      <alignment horizontal="center" vertical="center" textRotation="90" wrapText="1"/>
      <protection hidden="1"/>
    </xf>
    <xf numFmtId="0" fontId="16" fillId="12" borderId="91" xfId="5" applyFont="1" applyFill="1" applyBorder="1" applyAlignment="1" applyProtection="1">
      <alignment horizontal="center" vertical="center" textRotation="90" wrapText="1"/>
      <protection hidden="1"/>
    </xf>
    <xf numFmtId="0" fontId="16" fillId="12" borderId="1" xfId="5" applyFont="1" applyFill="1" applyBorder="1" applyAlignment="1" applyProtection="1">
      <alignment horizontal="center" vertical="center" textRotation="90" wrapText="1"/>
      <protection hidden="1"/>
    </xf>
    <xf numFmtId="1" fontId="77" fillId="16" borderId="9" xfId="0" applyNumberFormat="1" applyFont="1" applyFill="1" applyBorder="1" applyAlignment="1" applyProtection="1">
      <alignment horizontal="center"/>
      <protection hidden="1"/>
    </xf>
    <xf numFmtId="1" fontId="77" fillId="16" borderId="2" xfId="0" applyNumberFormat="1" applyFont="1" applyFill="1" applyBorder="1" applyAlignment="1" applyProtection="1">
      <alignment horizontal="center"/>
      <protection hidden="1"/>
    </xf>
    <xf numFmtId="0" fontId="81" fillId="17" borderId="1" xfId="0" applyFont="1" applyFill="1" applyBorder="1" applyAlignment="1" applyProtection="1">
      <alignment horizontal="center"/>
    </xf>
    <xf numFmtId="0" fontId="28" fillId="12" borderId="1" xfId="0" applyFont="1" applyFill="1" applyBorder="1" applyAlignment="1" applyProtection="1">
      <alignment horizontal="center"/>
    </xf>
    <xf numFmtId="0" fontId="81" fillId="17" borderId="9" xfId="0" applyFont="1" applyFill="1" applyBorder="1" applyAlignment="1" applyProtection="1">
      <alignment horizontal="center"/>
    </xf>
    <xf numFmtId="0" fontId="81" fillId="17" borderId="2" xfId="0" applyFont="1" applyFill="1" applyBorder="1" applyAlignment="1" applyProtection="1">
      <alignment horizontal="center"/>
    </xf>
    <xf numFmtId="0" fontId="42" fillId="23" borderId="9" xfId="0" applyFont="1" applyFill="1" applyBorder="1" applyAlignment="1" applyProtection="1">
      <alignment horizontal="center"/>
    </xf>
    <xf numFmtId="0" fontId="42" fillId="23" borderId="2" xfId="0" applyFont="1" applyFill="1" applyBorder="1" applyAlignment="1" applyProtection="1">
      <alignment horizontal="center"/>
    </xf>
    <xf numFmtId="0" fontId="79" fillId="22" borderId="0" xfId="0" applyFont="1" applyFill="1" applyAlignment="1" applyProtection="1">
      <alignment horizontal="center" wrapText="1"/>
      <protection locked="0"/>
    </xf>
    <xf numFmtId="0" fontId="83" fillId="20" borderId="9" xfId="0" applyFont="1" applyFill="1" applyBorder="1" applyAlignment="1" applyProtection="1">
      <alignment horizontal="center"/>
      <protection locked="0"/>
    </xf>
    <xf numFmtId="0" fontId="83" fillId="20" borderId="67" xfId="0" applyFont="1" applyFill="1" applyBorder="1" applyAlignment="1" applyProtection="1">
      <alignment horizontal="center"/>
      <protection locked="0"/>
    </xf>
    <xf numFmtId="0" fontId="83" fillId="20" borderId="2" xfId="0" applyFont="1" applyFill="1" applyBorder="1" applyAlignment="1" applyProtection="1">
      <alignment horizontal="center"/>
      <protection locked="0"/>
    </xf>
    <xf numFmtId="0" fontId="75" fillId="20" borderId="9" xfId="11" applyFont="1" applyFill="1" applyBorder="1" applyAlignment="1" applyProtection="1">
      <alignment horizontal="center"/>
    </xf>
    <xf numFmtId="0" fontId="75" fillId="20" borderId="67" xfId="11" applyFont="1" applyFill="1" applyBorder="1" applyAlignment="1" applyProtection="1">
      <alignment horizontal="center"/>
    </xf>
    <xf numFmtId="0" fontId="75" fillId="20" borderId="2" xfId="11" applyFont="1" applyFill="1" applyBorder="1" applyAlignment="1" applyProtection="1">
      <alignment horizontal="center"/>
    </xf>
  </cellXfs>
  <cellStyles count="13">
    <cellStyle name="20% - Accent1" xfId="1" builtinId="30"/>
    <cellStyle name="20% - Accent3 2" xfId="10"/>
    <cellStyle name="20% - Accent5" xfId="4" builtinId="46"/>
    <cellStyle name="20% - Accent6" xfId="6" builtinId="50"/>
    <cellStyle name="40% - Accent1" xfId="2" builtinId="31"/>
    <cellStyle name="40% - Accent6" xfId="7" builtinId="51"/>
    <cellStyle name="60% - Accent6" xfId="8" builtinId="52"/>
    <cellStyle name="Accent5" xfId="3" builtinId="45"/>
    <cellStyle name="Accent6" xfId="5" builtinId="49"/>
    <cellStyle name="Hyperlink" xfId="12" builtinId="8"/>
    <cellStyle name="Normal" xfId="0" builtinId="0"/>
    <cellStyle name="Normal 2" xfId="11"/>
    <cellStyle name="Normal 3" xfId="9"/>
  </cellStyles>
  <dxfs count="0"/>
  <tableStyles count="0" defaultTableStyle="TableStyleMedium2" defaultPivotStyle="PivotStyleLight16"/>
  <colors>
    <mruColors>
      <color rgb="FFFDF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34</xdr:row>
      <xdr:rowOff>19050</xdr:rowOff>
    </xdr:from>
    <xdr:to>
      <xdr:col>28</xdr:col>
      <xdr:colOff>95250</xdr:colOff>
      <xdr:row>34</xdr:row>
      <xdr:rowOff>114300</xdr:rowOff>
    </xdr:to>
    <xdr:sp macro="" textlink="">
      <xdr:nvSpPr>
        <xdr:cNvPr id="2" name="Line 16"/>
        <xdr:cNvSpPr>
          <a:spLocks noChangeShapeType="1"/>
        </xdr:cNvSpPr>
      </xdr:nvSpPr>
      <xdr:spPr bwMode="auto">
        <a:xfrm flipH="1" flipV="1">
          <a:off x="7248525" y="6219825"/>
          <a:ext cx="762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123825</xdr:rowOff>
        </xdr:from>
        <xdr:to>
          <xdr:col>8</xdr:col>
          <xdr:colOff>447675</xdr:colOff>
          <xdr:row>9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Skender%20Gashi/Koordinatori/S-2019/Final/Statistika-pro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S/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a 1"/>
      <sheetName val="Perioda 2"/>
      <sheetName val="Perioda 3"/>
      <sheetName val="Nota Vjetore"/>
      <sheetName val="Statistika"/>
      <sheetName val="Raporti"/>
      <sheetName val="Raporti administrativ"/>
      <sheetName val="Notat e vitit shkollor"/>
      <sheetName val="Planifikimi i orëve"/>
      <sheetName val="Shpjegime"/>
    </sheetNames>
    <sheetDataSet>
      <sheetData sheetId="0">
        <row r="1">
          <cell r="B1" t="str">
            <v>Shkolla: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</sheetData>
      <sheetData sheetId="1">
        <row r="3">
          <cell r="AC3">
            <v>41</v>
          </cell>
        </row>
      </sheetData>
      <sheetData sheetId="2">
        <row r="3">
          <cell r="AC3">
            <v>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a 1"/>
      <sheetName val="Statistika 1"/>
      <sheetName val="Perioda 2"/>
      <sheetName val="Statistika 2"/>
      <sheetName val="Perioda 3"/>
      <sheetName val="Statistika 3"/>
      <sheetName val="Raporti"/>
      <sheetName val="Raporti administrativ"/>
      <sheetName val="Notat e vitit shkollor"/>
      <sheetName val="Planifikimi i orëve"/>
      <sheetName val="Shpjegime"/>
      <sheetName val="Nota Përfundimtare"/>
      <sheetName val="Statistika Përfundimtare"/>
    </sheetNames>
    <sheetDataSet>
      <sheetData sheetId="0">
        <row r="6">
          <cell r="Z6" t="str">
            <v>M.Z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48"/>
  <sheetViews>
    <sheetView tabSelected="1"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F5" sqref="F5:H5"/>
    </sheetView>
  </sheetViews>
  <sheetFormatPr defaultRowHeight="15" x14ac:dyDescent="0.25"/>
  <cols>
    <col min="1" max="1" width="4.28515625" customWidth="1"/>
    <col min="2" max="2" width="15.140625" customWidth="1"/>
    <col min="3" max="3" width="17" customWidth="1"/>
    <col min="4" max="5" width="4.7109375" customWidth="1"/>
    <col min="6" max="23" width="5.7109375" customWidth="1"/>
    <col min="24" max="25" width="6.7109375" customWidth="1"/>
    <col min="26" max="28" width="5.7109375" customWidth="1"/>
  </cols>
  <sheetData>
    <row r="1" spans="1:28" ht="20.100000000000001" customHeight="1" thickBot="1" x14ac:dyDescent="0.35">
      <c r="B1" s="14" t="s">
        <v>0</v>
      </c>
      <c r="C1" s="557" t="s">
        <v>49</v>
      </c>
      <c r="D1" s="557"/>
      <c r="E1" s="557"/>
      <c r="F1" s="557"/>
      <c r="G1" s="558" t="s">
        <v>28</v>
      </c>
      <c r="H1" s="559"/>
      <c r="I1" s="559"/>
      <c r="J1" s="559"/>
      <c r="K1" s="1"/>
      <c r="L1" s="1"/>
      <c r="T1" s="572" t="s">
        <v>166</v>
      </c>
      <c r="U1" s="573"/>
      <c r="V1" s="573"/>
      <c r="W1" s="573"/>
      <c r="X1" s="574"/>
      <c r="Y1" s="560" t="s">
        <v>1</v>
      </c>
      <c r="Z1" s="561"/>
      <c r="AA1" s="562" t="s">
        <v>2</v>
      </c>
      <c r="AB1" s="563"/>
    </row>
    <row r="2" spans="1:28" ht="20.100000000000001" customHeight="1" thickBot="1" x14ac:dyDescent="0.35">
      <c r="B2" s="14" t="s">
        <v>3</v>
      </c>
      <c r="C2" s="564" t="s">
        <v>169</v>
      </c>
      <c r="D2" s="564"/>
      <c r="E2" s="564"/>
      <c r="F2" s="564"/>
      <c r="G2" s="565" t="s">
        <v>172</v>
      </c>
      <c r="H2" s="565"/>
      <c r="I2" s="565"/>
      <c r="J2" s="566"/>
      <c r="K2" s="1"/>
      <c r="L2" s="1"/>
      <c r="M2" s="569" t="s">
        <v>61</v>
      </c>
      <c r="N2" s="570"/>
      <c r="O2" s="570"/>
      <c r="P2" s="570"/>
      <c r="Q2" s="571"/>
      <c r="R2" s="1"/>
      <c r="S2" s="1"/>
      <c r="T2" s="1"/>
      <c r="U2" s="1"/>
      <c r="V2" s="1"/>
      <c r="W2" s="1"/>
      <c r="X2" s="567">
        <f>COUNTIFS(X7:X46,"0",Y7:Y46,"0")</f>
        <v>0</v>
      </c>
      <c r="Y2" s="2" t="s">
        <v>5</v>
      </c>
      <c r="Z2" s="66" t="s">
        <v>4</v>
      </c>
      <c r="AA2" s="2" t="s">
        <v>5</v>
      </c>
      <c r="AB2" s="66" t="s">
        <v>4</v>
      </c>
    </row>
    <row r="3" spans="1:28" ht="20.100000000000001" customHeight="1" thickBot="1" x14ac:dyDescent="0.35">
      <c r="B3" s="14" t="s">
        <v>6</v>
      </c>
      <c r="C3" s="545">
        <f>COUNTIF(F7:F46,"&lt;6")</f>
        <v>0</v>
      </c>
      <c r="D3" s="545"/>
      <c r="E3" s="545"/>
      <c r="F3" s="545"/>
      <c r="G3" s="546" t="s">
        <v>29</v>
      </c>
      <c r="H3" s="546"/>
      <c r="I3" s="546"/>
      <c r="J3" s="54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68"/>
      <c r="Y3" s="2">
        <f>SUMIF(D7:D46,"M",X7:X46)</f>
        <v>0</v>
      </c>
      <c r="Z3" s="66">
        <f>SUMIF(D7:D46,"M",Y7:Y46)</f>
        <v>0</v>
      </c>
      <c r="AA3" s="2">
        <f>SUMIF(D7:D46,"F",X7:X46)</f>
        <v>0</v>
      </c>
      <c r="AB3" s="66">
        <f>SUMIF(D7:D46,"F",Y7:Y46)</f>
        <v>0</v>
      </c>
    </row>
    <row r="4" spans="1:28" ht="20.100000000000001" customHeight="1" thickBot="1" x14ac:dyDescent="0.35">
      <c r="B4" s="15" t="s">
        <v>7</v>
      </c>
      <c r="C4" s="548">
        <f>COUNTIF(F7:W7,"&lt;6")</f>
        <v>0</v>
      </c>
      <c r="D4" s="548"/>
      <c r="E4" s="548"/>
      <c r="F4" s="548"/>
      <c r="G4" s="549" t="s">
        <v>173</v>
      </c>
      <c r="H4" s="549"/>
      <c r="I4" s="549"/>
      <c r="J4" s="55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6"/>
      <c r="W4" s="3"/>
      <c r="X4" s="87" t="s">
        <v>8</v>
      </c>
      <c r="Y4" s="4" t="s">
        <v>5</v>
      </c>
      <c r="Z4" s="17">
        <f>Y3+AA3</f>
        <v>0</v>
      </c>
      <c r="AA4" s="5" t="s">
        <v>4</v>
      </c>
      <c r="AB4" s="18">
        <f>Z3+AB3</f>
        <v>0</v>
      </c>
    </row>
    <row r="5" spans="1:28" ht="70.5" customHeight="1" x14ac:dyDescent="0.25">
      <c r="A5" s="551" t="s">
        <v>44</v>
      </c>
      <c r="B5" s="554" t="s">
        <v>9</v>
      </c>
      <c r="C5" s="555"/>
      <c r="D5" s="555"/>
      <c r="E5" s="556"/>
      <c r="F5" s="535" t="s">
        <v>51</v>
      </c>
      <c r="G5" s="536"/>
      <c r="H5" s="537"/>
      <c r="I5" s="553" t="s">
        <v>11</v>
      </c>
      <c r="J5" s="553"/>
      <c r="K5" s="82" t="s">
        <v>52</v>
      </c>
      <c r="L5" s="534" t="s">
        <v>13</v>
      </c>
      <c r="M5" s="534"/>
      <c r="N5" s="534"/>
      <c r="O5" s="534" t="s">
        <v>32</v>
      </c>
      <c r="P5" s="534"/>
      <c r="Q5" s="534"/>
      <c r="R5" s="83" t="s">
        <v>53</v>
      </c>
      <c r="S5" s="83" t="s">
        <v>15</v>
      </c>
      <c r="T5" s="535" t="s">
        <v>16</v>
      </c>
      <c r="U5" s="536"/>
      <c r="V5" s="536"/>
      <c r="W5" s="537"/>
      <c r="X5" s="538" t="s">
        <v>17</v>
      </c>
      <c r="Y5" s="538"/>
      <c r="Z5" s="539" t="s">
        <v>18</v>
      </c>
      <c r="AA5" s="541" t="s">
        <v>19</v>
      </c>
      <c r="AB5" s="543" t="s">
        <v>20</v>
      </c>
    </row>
    <row r="6" spans="1:28" ht="90.75" customHeight="1" thickBot="1" x14ac:dyDescent="0.3">
      <c r="A6" s="552"/>
      <c r="B6" s="19" t="s">
        <v>21</v>
      </c>
      <c r="C6" s="19" t="s">
        <v>22</v>
      </c>
      <c r="D6" s="6" t="s">
        <v>23</v>
      </c>
      <c r="E6" s="86" t="s">
        <v>24</v>
      </c>
      <c r="F6" s="430" t="s">
        <v>140</v>
      </c>
      <c r="G6" s="430" t="s">
        <v>30</v>
      </c>
      <c r="H6" s="430"/>
      <c r="I6" s="430" t="s">
        <v>141</v>
      </c>
      <c r="J6" s="430" t="s">
        <v>142</v>
      </c>
      <c r="K6" s="430" t="s">
        <v>12</v>
      </c>
      <c r="L6" s="430" t="s">
        <v>143</v>
      </c>
      <c r="M6" s="430"/>
      <c r="N6" s="430"/>
      <c r="O6" s="430" t="s">
        <v>32</v>
      </c>
      <c r="P6" s="430"/>
      <c r="Q6" s="430"/>
      <c r="R6" s="430" t="s">
        <v>144</v>
      </c>
      <c r="S6" s="430" t="s">
        <v>145</v>
      </c>
      <c r="T6" s="430" t="s">
        <v>171</v>
      </c>
      <c r="U6" s="430" t="s">
        <v>171</v>
      </c>
      <c r="V6" s="430" t="s">
        <v>31</v>
      </c>
      <c r="W6" s="430" t="s">
        <v>31</v>
      </c>
      <c r="X6" s="84" t="s">
        <v>26</v>
      </c>
      <c r="Y6" s="85" t="s">
        <v>25</v>
      </c>
      <c r="Z6" s="540"/>
      <c r="AA6" s="542"/>
      <c r="AB6" s="544"/>
    </row>
    <row r="7" spans="1:28" ht="18" customHeight="1" x14ac:dyDescent="0.3">
      <c r="A7" s="30">
        <v>1</v>
      </c>
      <c r="B7" s="527"/>
      <c r="C7" s="527"/>
      <c r="D7" s="31"/>
      <c r="E7" s="88" t="s">
        <v>33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7"/>
      <c r="Y7" s="67"/>
      <c r="Z7" s="301" t="e">
        <f>IF(OR(F7=1,G7=1,H7=1,I7=1,J7=1,K7=1,L7=1,M7=1,N7=1,O7=1,P7=1,Q7=1,R7=1,S7=1,T7=1,U7=1,V7=1,W7=1),1,ROUND(SUM(F7:W7)/$C$4,2))</f>
        <v>#DIV/0!</v>
      </c>
      <c r="AA7" s="8">
        <f>COUNTIF(F7:W7,"=1")</f>
        <v>0</v>
      </c>
      <c r="AB7" s="101" t="e">
        <f>IF(OR(F7=1,G7=1,H7=1,I7=1,J7=1,K7=1,L7=1,M7=1,N7=1,O7=1,P7=1,Q7=1,R7=1,S7=1,T7=1,U7=1,V7=1,W7=1),1,ROUND(SUM(F7:W7)/$C$4,0))</f>
        <v>#DIV/0!</v>
      </c>
    </row>
    <row r="8" spans="1:28" ht="18" customHeight="1" x14ac:dyDescent="0.3">
      <c r="A8" s="32">
        <v>2</v>
      </c>
      <c r="B8" s="528"/>
      <c r="C8" s="528"/>
      <c r="D8" s="33"/>
      <c r="E8" s="89" t="s">
        <v>33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0"/>
      <c r="U8" s="20"/>
      <c r="V8" s="26"/>
      <c r="W8" s="26"/>
      <c r="X8" s="7"/>
      <c r="Y8" s="67"/>
      <c r="Z8" s="301" t="e">
        <f t="shared" ref="Z8:Z46" si="0">IF(OR(F8=1,G8=1,H8=1,I8=1,J8=1,K8=1,L8=1,M8=1,N8=1,O8=1,P8=1,Q8=1,R8=1,S8=1,T8=1,U8=1,V8=1,W8=1),1,ROUND(SUM(F8:W8)/$C$4,2))</f>
        <v>#DIV/0!</v>
      </c>
      <c r="AA8" s="9">
        <f t="shared" ref="AA8:AA46" si="1">COUNTIF(F8:W8,"=1")</f>
        <v>0</v>
      </c>
      <c r="AB8" s="102" t="e">
        <f>IF(OR(F8=1,G8=1,H8=1,I8=1,J8=1,K8=1,L8=1,M8=1,N8=1,O8=1,P8=1,Q8=1,R8=1,S8=1,T8=1,U8=1,V8=1,W8=1),1,ROUND(SUM(F8:W8)/$C$4,0))</f>
        <v>#DIV/0!</v>
      </c>
    </row>
    <row r="9" spans="1:28" ht="18" customHeight="1" x14ac:dyDescent="0.3">
      <c r="A9" s="32">
        <v>3</v>
      </c>
      <c r="B9" s="528"/>
      <c r="C9" s="528"/>
      <c r="D9" s="33"/>
      <c r="E9" s="89" t="s">
        <v>33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0"/>
      <c r="U9" s="20"/>
      <c r="V9" s="26"/>
      <c r="W9" s="26"/>
      <c r="X9" s="7"/>
      <c r="Y9" s="67"/>
      <c r="Z9" s="301" t="e">
        <f t="shared" si="0"/>
        <v>#DIV/0!</v>
      </c>
      <c r="AA9" s="9">
        <f t="shared" si="1"/>
        <v>0</v>
      </c>
      <c r="AB9" s="102" t="e">
        <f t="shared" ref="AB9:AB46" si="2">IF(OR(F9=1,G9=1,H9=1,I9=1,J9=1,K9=1,L9=1,M9=1,N9=1,O9=1,P9=1,Q9=1,R9=1,S9=1,T9=1,U9=1,V9=1,W9=1),1,ROUND(SUM(F9:W9)/$C$4,0))</f>
        <v>#DIV/0!</v>
      </c>
    </row>
    <row r="10" spans="1:28" ht="18" customHeight="1" x14ac:dyDescent="0.3">
      <c r="A10" s="32">
        <v>4</v>
      </c>
      <c r="B10" s="528"/>
      <c r="C10" s="528"/>
      <c r="D10" s="33"/>
      <c r="E10" s="89" t="s">
        <v>33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7"/>
      <c r="Y10" s="67"/>
      <c r="Z10" s="301" t="e">
        <f t="shared" si="0"/>
        <v>#DIV/0!</v>
      </c>
      <c r="AA10" s="9">
        <f t="shared" si="1"/>
        <v>0</v>
      </c>
      <c r="AB10" s="102" t="e">
        <f t="shared" si="2"/>
        <v>#DIV/0!</v>
      </c>
    </row>
    <row r="11" spans="1:28" ht="18" customHeight="1" x14ac:dyDescent="0.3">
      <c r="A11" s="32">
        <v>5</v>
      </c>
      <c r="B11" s="528"/>
      <c r="C11" s="528"/>
      <c r="D11" s="33"/>
      <c r="E11" s="89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7"/>
      <c r="Y11" s="67"/>
      <c r="Z11" s="301" t="e">
        <f t="shared" si="0"/>
        <v>#DIV/0!</v>
      </c>
      <c r="AA11" s="9">
        <f t="shared" si="1"/>
        <v>0</v>
      </c>
      <c r="AB11" s="102" t="e">
        <f t="shared" si="2"/>
        <v>#DIV/0!</v>
      </c>
    </row>
    <row r="12" spans="1:28" ht="18" customHeight="1" x14ac:dyDescent="0.3">
      <c r="A12" s="32">
        <v>6</v>
      </c>
      <c r="B12" s="528"/>
      <c r="C12" s="528"/>
      <c r="D12" s="33"/>
      <c r="E12" s="89" t="s">
        <v>33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7"/>
      <c r="Y12" s="67"/>
      <c r="Z12" s="301" t="e">
        <f t="shared" si="0"/>
        <v>#DIV/0!</v>
      </c>
      <c r="AA12" s="9">
        <f t="shared" si="1"/>
        <v>0</v>
      </c>
      <c r="AB12" s="102" t="e">
        <f t="shared" si="2"/>
        <v>#DIV/0!</v>
      </c>
    </row>
    <row r="13" spans="1:28" ht="18" customHeight="1" x14ac:dyDescent="0.3">
      <c r="A13" s="32">
        <v>7</v>
      </c>
      <c r="B13" s="528"/>
      <c r="C13" s="528"/>
      <c r="D13" s="33"/>
      <c r="E13" s="89" t="s">
        <v>33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0"/>
      <c r="U13" s="20"/>
      <c r="V13" s="20"/>
      <c r="W13" s="20"/>
      <c r="X13" s="7"/>
      <c r="Y13" s="67"/>
      <c r="Z13" s="301" t="e">
        <f t="shared" si="0"/>
        <v>#DIV/0!</v>
      </c>
      <c r="AA13" s="9">
        <f t="shared" si="1"/>
        <v>0</v>
      </c>
      <c r="AB13" s="102" t="e">
        <f t="shared" si="2"/>
        <v>#DIV/0!</v>
      </c>
    </row>
    <row r="14" spans="1:28" ht="18" customHeight="1" x14ac:dyDescent="0.3">
      <c r="A14" s="32">
        <v>8</v>
      </c>
      <c r="B14" s="528"/>
      <c r="C14" s="528"/>
      <c r="D14" s="33"/>
      <c r="E14" s="89" t="s">
        <v>33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0"/>
      <c r="U14" s="20"/>
      <c r="V14" s="20"/>
      <c r="W14" s="20"/>
      <c r="X14" s="7"/>
      <c r="Y14" s="67"/>
      <c r="Z14" s="301" t="e">
        <f t="shared" si="0"/>
        <v>#DIV/0!</v>
      </c>
      <c r="AA14" s="9">
        <f t="shared" si="1"/>
        <v>0</v>
      </c>
      <c r="AB14" s="102" t="e">
        <f t="shared" si="2"/>
        <v>#DIV/0!</v>
      </c>
    </row>
    <row r="15" spans="1:28" ht="18" customHeight="1" x14ac:dyDescent="0.3">
      <c r="A15" s="32">
        <v>9</v>
      </c>
      <c r="B15" s="528"/>
      <c r="C15" s="528"/>
      <c r="D15" s="33"/>
      <c r="E15" s="89" t="s">
        <v>33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0"/>
      <c r="U15" s="20"/>
      <c r="V15" s="20"/>
      <c r="W15" s="20"/>
      <c r="X15" s="7"/>
      <c r="Y15" s="67"/>
      <c r="Z15" s="301" t="e">
        <f t="shared" si="0"/>
        <v>#DIV/0!</v>
      </c>
      <c r="AA15" s="9">
        <f t="shared" si="1"/>
        <v>0</v>
      </c>
      <c r="AB15" s="102" t="e">
        <f t="shared" si="2"/>
        <v>#DIV/0!</v>
      </c>
    </row>
    <row r="16" spans="1:28" ht="18" customHeight="1" x14ac:dyDescent="0.3">
      <c r="A16" s="32">
        <v>10</v>
      </c>
      <c r="B16" s="528"/>
      <c r="C16" s="528"/>
      <c r="D16" s="33"/>
      <c r="E16" s="89" t="s">
        <v>33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0"/>
      <c r="U16" s="20"/>
      <c r="V16" s="20"/>
      <c r="W16" s="20"/>
      <c r="X16" s="7"/>
      <c r="Y16" s="67"/>
      <c r="Z16" s="301" t="e">
        <f t="shared" si="0"/>
        <v>#DIV/0!</v>
      </c>
      <c r="AA16" s="9">
        <f t="shared" si="1"/>
        <v>0</v>
      </c>
      <c r="AB16" s="102" t="e">
        <f t="shared" si="2"/>
        <v>#DIV/0!</v>
      </c>
    </row>
    <row r="17" spans="1:28" ht="18" customHeight="1" x14ac:dyDescent="0.3">
      <c r="A17" s="32">
        <v>11</v>
      </c>
      <c r="B17" s="528"/>
      <c r="C17" s="528"/>
      <c r="D17" s="33"/>
      <c r="E17" s="89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0"/>
      <c r="U17" s="20"/>
      <c r="V17" s="20"/>
      <c r="W17" s="20"/>
      <c r="X17" s="7"/>
      <c r="Y17" s="67"/>
      <c r="Z17" s="301" t="e">
        <f t="shared" si="0"/>
        <v>#DIV/0!</v>
      </c>
      <c r="AA17" s="9">
        <f t="shared" si="1"/>
        <v>0</v>
      </c>
      <c r="AB17" s="102" t="e">
        <f t="shared" si="2"/>
        <v>#DIV/0!</v>
      </c>
    </row>
    <row r="18" spans="1:28" ht="18" customHeight="1" x14ac:dyDescent="0.3">
      <c r="A18" s="32">
        <v>12</v>
      </c>
      <c r="B18" s="528"/>
      <c r="C18" s="528"/>
      <c r="D18" s="33"/>
      <c r="E18" s="89" t="s">
        <v>33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0"/>
      <c r="W18" s="20"/>
      <c r="X18" s="7"/>
      <c r="Y18" s="67"/>
      <c r="Z18" s="301" t="e">
        <f t="shared" si="0"/>
        <v>#DIV/0!</v>
      </c>
      <c r="AA18" s="9">
        <f t="shared" si="1"/>
        <v>0</v>
      </c>
      <c r="AB18" s="102" t="e">
        <f t="shared" si="2"/>
        <v>#DIV/0!</v>
      </c>
    </row>
    <row r="19" spans="1:28" ht="18" customHeight="1" x14ac:dyDescent="0.3">
      <c r="A19" s="32">
        <v>13</v>
      </c>
      <c r="B19" s="528"/>
      <c r="C19" s="528"/>
      <c r="D19" s="33"/>
      <c r="E19" s="89" t="s">
        <v>33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0"/>
      <c r="W19" s="20"/>
      <c r="X19" s="7"/>
      <c r="Y19" s="67"/>
      <c r="Z19" s="301" t="e">
        <f t="shared" si="0"/>
        <v>#DIV/0!</v>
      </c>
      <c r="AA19" s="9">
        <f t="shared" si="1"/>
        <v>0</v>
      </c>
      <c r="AB19" s="102" t="e">
        <f t="shared" si="2"/>
        <v>#DIV/0!</v>
      </c>
    </row>
    <row r="20" spans="1:28" ht="18" customHeight="1" x14ac:dyDescent="0.3">
      <c r="A20" s="32">
        <v>14</v>
      </c>
      <c r="B20" s="528"/>
      <c r="C20" s="528"/>
      <c r="D20" s="33"/>
      <c r="E20" s="89" t="s">
        <v>33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0"/>
      <c r="W20" s="20"/>
      <c r="X20" s="7"/>
      <c r="Y20" s="67"/>
      <c r="Z20" s="301" t="e">
        <f t="shared" si="0"/>
        <v>#DIV/0!</v>
      </c>
      <c r="AA20" s="9">
        <f t="shared" si="1"/>
        <v>0</v>
      </c>
      <c r="AB20" s="102" t="e">
        <f t="shared" si="2"/>
        <v>#DIV/0!</v>
      </c>
    </row>
    <row r="21" spans="1:28" ht="18" customHeight="1" x14ac:dyDescent="0.3">
      <c r="A21" s="32">
        <v>15</v>
      </c>
      <c r="B21" s="528"/>
      <c r="C21" s="528"/>
      <c r="D21" s="33"/>
      <c r="E21" s="89" t="s">
        <v>33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0"/>
      <c r="U21" s="20"/>
      <c r="V21" s="20"/>
      <c r="W21" s="20"/>
      <c r="X21" s="7"/>
      <c r="Y21" s="67"/>
      <c r="Z21" s="301" t="e">
        <f t="shared" si="0"/>
        <v>#DIV/0!</v>
      </c>
      <c r="AA21" s="9">
        <f t="shared" si="1"/>
        <v>0</v>
      </c>
      <c r="AB21" s="102" t="e">
        <f t="shared" si="2"/>
        <v>#DIV/0!</v>
      </c>
    </row>
    <row r="22" spans="1:28" ht="18" customHeight="1" x14ac:dyDescent="0.3">
      <c r="A22" s="32">
        <v>16</v>
      </c>
      <c r="B22" s="528"/>
      <c r="C22" s="528"/>
      <c r="D22" s="33"/>
      <c r="E22" s="89" t="s">
        <v>33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0"/>
      <c r="U22" s="20"/>
      <c r="V22" s="20"/>
      <c r="W22" s="20"/>
      <c r="X22" s="7"/>
      <c r="Y22" s="67"/>
      <c r="Z22" s="301" t="e">
        <f t="shared" si="0"/>
        <v>#DIV/0!</v>
      </c>
      <c r="AA22" s="9">
        <f t="shared" si="1"/>
        <v>0</v>
      </c>
      <c r="AB22" s="102" t="e">
        <f t="shared" si="2"/>
        <v>#DIV/0!</v>
      </c>
    </row>
    <row r="23" spans="1:28" ht="18" customHeight="1" x14ac:dyDescent="0.3">
      <c r="A23" s="32">
        <v>17</v>
      </c>
      <c r="B23" s="528"/>
      <c r="C23" s="528"/>
      <c r="D23" s="33"/>
      <c r="E23" s="89" t="s">
        <v>33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0"/>
      <c r="U23" s="20"/>
      <c r="V23" s="20"/>
      <c r="W23" s="20"/>
      <c r="X23" s="7"/>
      <c r="Y23" s="67"/>
      <c r="Z23" s="301" t="e">
        <f t="shared" si="0"/>
        <v>#DIV/0!</v>
      </c>
      <c r="AA23" s="9">
        <f t="shared" si="1"/>
        <v>0</v>
      </c>
      <c r="AB23" s="102" t="e">
        <f t="shared" si="2"/>
        <v>#DIV/0!</v>
      </c>
    </row>
    <row r="24" spans="1:28" ht="18" customHeight="1" x14ac:dyDescent="0.3">
      <c r="A24" s="32">
        <v>18</v>
      </c>
      <c r="B24" s="528"/>
      <c r="C24" s="528"/>
      <c r="D24" s="33"/>
      <c r="E24" s="89" t="s">
        <v>33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0"/>
      <c r="U24" s="20"/>
      <c r="V24" s="20"/>
      <c r="W24" s="20"/>
      <c r="X24" s="7"/>
      <c r="Y24" s="67"/>
      <c r="Z24" s="301" t="e">
        <f t="shared" si="0"/>
        <v>#DIV/0!</v>
      </c>
      <c r="AA24" s="9">
        <f t="shared" si="1"/>
        <v>0</v>
      </c>
      <c r="AB24" s="102" t="e">
        <f t="shared" si="2"/>
        <v>#DIV/0!</v>
      </c>
    </row>
    <row r="25" spans="1:28" ht="18" customHeight="1" x14ac:dyDescent="0.3">
      <c r="A25" s="32">
        <v>19</v>
      </c>
      <c r="B25" s="528"/>
      <c r="C25" s="528"/>
      <c r="D25" s="33"/>
      <c r="E25" s="89" t="s">
        <v>33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0"/>
      <c r="U25" s="20"/>
      <c r="V25" s="20"/>
      <c r="W25" s="20"/>
      <c r="X25" s="7"/>
      <c r="Y25" s="67"/>
      <c r="Z25" s="301" t="e">
        <f t="shared" si="0"/>
        <v>#DIV/0!</v>
      </c>
      <c r="AA25" s="9">
        <f t="shared" si="1"/>
        <v>0</v>
      </c>
      <c r="AB25" s="102" t="e">
        <f t="shared" si="2"/>
        <v>#DIV/0!</v>
      </c>
    </row>
    <row r="26" spans="1:28" ht="18" customHeight="1" x14ac:dyDescent="0.3">
      <c r="A26" s="32">
        <v>20</v>
      </c>
      <c r="B26" s="528"/>
      <c r="C26" s="528"/>
      <c r="D26" s="33"/>
      <c r="E26" s="89" t="s">
        <v>33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0"/>
      <c r="U26" s="20"/>
      <c r="V26" s="20"/>
      <c r="W26" s="20"/>
      <c r="X26" s="7"/>
      <c r="Y26" s="67"/>
      <c r="Z26" s="301" t="e">
        <f t="shared" si="0"/>
        <v>#DIV/0!</v>
      </c>
      <c r="AA26" s="9">
        <f t="shared" si="1"/>
        <v>0</v>
      </c>
      <c r="AB26" s="102" t="e">
        <f t="shared" si="2"/>
        <v>#DIV/0!</v>
      </c>
    </row>
    <row r="27" spans="1:28" ht="18" customHeight="1" x14ac:dyDescent="0.3">
      <c r="A27" s="32">
        <v>21</v>
      </c>
      <c r="B27" s="528"/>
      <c r="C27" s="528"/>
      <c r="D27" s="33"/>
      <c r="E27" s="89" t="s">
        <v>33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0"/>
      <c r="U27" s="20"/>
      <c r="V27" s="20"/>
      <c r="W27" s="20"/>
      <c r="X27" s="7"/>
      <c r="Y27" s="67"/>
      <c r="Z27" s="301" t="e">
        <f t="shared" si="0"/>
        <v>#DIV/0!</v>
      </c>
      <c r="AA27" s="9">
        <f t="shared" si="1"/>
        <v>0</v>
      </c>
      <c r="AB27" s="102" t="e">
        <f t="shared" si="2"/>
        <v>#DIV/0!</v>
      </c>
    </row>
    <row r="28" spans="1:28" ht="18" customHeight="1" x14ac:dyDescent="0.3">
      <c r="A28" s="32">
        <v>22</v>
      </c>
      <c r="B28" s="528"/>
      <c r="C28" s="528"/>
      <c r="D28" s="33"/>
      <c r="E28" s="89" t="s">
        <v>33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0"/>
      <c r="U28" s="20"/>
      <c r="V28" s="20"/>
      <c r="W28" s="20"/>
      <c r="X28" s="7"/>
      <c r="Y28" s="67"/>
      <c r="Z28" s="301" t="e">
        <f t="shared" si="0"/>
        <v>#DIV/0!</v>
      </c>
      <c r="AA28" s="9">
        <f t="shared" si="1"/>
        <v>0</v>
      </c>
      <c r="AB28" s="102" t="e">
        <f t="shared" si="2"/>
        <v>#DIV/0!</v>
      </c>
    </row>
    <row r="29" spans="1:28" ht="18" customHeight="1" x14ac:dyDescent="0.3">
      <c r="A29" s="32">
        <v>23</v>
      </c>
      <c r="B29" s="528"/>
      <c r="C29" s="528"/>
      <c r="D29" s="33"/>
      <c r="E29" s="89" t="s">
        <v>33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7"/>
      <c r="Y29" s="67"/>
      <c r="Z29" s="301" t="e">
        <f t="shared" si="0"/>
        <v>#DIV/0!</v>
      </c>
      <c r="AA29" s="9">
        <f t="shared" si="1"/>
        <v>0</v>
      </c>
      <c r="AB29" s="102" t="e">
        <f t="shared" si="2"/>
        <v>#DIV/0!</v>
      </c>
    </row>
    <row r="30" spans="1:28" ht="18" customHeight="1" x14ac:dyDescent="0.3">
      <c r="A30" s="32">
        <v>24</v>
      </c>
      <c r="B30" s="528"/>
      <c r="C30" s="528"/>
      <c r="D30" s="33"/>
      <c r="E30" s="89" t="s">
        <v>33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7"/>
      <c r="Y30" s="68"/>
      <c r="Z30" s="301" t="e">
        <f t="shared" si="0"/>
        <v>#DIV/0!</v>
      </c>
      <c r="AA30" s="9">
        <f t="shared" si="1"/>
        <v>0</v>
      </c>
      <c r="AB30" s="102" t="e">
        <f t="shared" si="2"/>
        <v>#DIV/0!</v>
      </c>
    </row>
    <row r="31" spans="1:28" ht="18" customHeight="1" x14ac:dyDescent="0.3">
      <c r="A31" s="32">
        <v>25</v>
      </c>
      <c r="B31" s="528"/>
      <c r="C31" s="528"/>
      <c r="D31" s="33"/>
      <c r="E31" s="89" t="s">
        <v>33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  <c r="Y31" s="68"/>
      <c r="Z31" s="301" t="e">
        <f t="shared" si="0"/>
        <v>#DIV/0!</v>
      </c>
      <c r="AA31" s="9">
        <f t="shared" si="1"/>
        <v>0</v>
      </c>
      <c r="AB31" s="102" t="e">
        <f t="shared" si="2"/>
        <v>#DIV/0!</v>
      </c>
    </row>
    <row r="32" spans="1:28" ht="18" customHeight="1" x14ac:dyDescent="0.3">
      <c r="A32" s="32">
        <v>26</v>
      </c>
      <c r="B32" s="528"/>
      <c r="C32" s="528"/>
      <c r="D32" s="33"/>
      <c r="E32" s="89" t="s">
        <v>33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68"/>
      <c r="Z32" s="301" t="e">
        <f t="shared" si="0"/>
        <v>#DIV/0!</v>
      </c>
      <c r="AA32" s="9">
        <f t="shared" si="1"/>
        <v>0</v>
      </c>
      <c r="AB32" s="102" t="e">
        <f t="shared" si="2"/>
        <v>#DIV/0!</v>
      </c>
    </row>
    <row r="33" spans="1:28" ht="18" customHeight="1" x14ac:dyDescent="0.3">
      <c r="A33" s="32">
        <v>27</v>
      </c>
      <c r="B33" s="34"/>
      <c r="C33" s="34"/>
      <c r="D33" s="33"/>
      <c r="E33" s="89" t="s">
        <v>33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7"/>
      <c r="Y33" s="68"/>
      <c r="Z33" s="301" t="e">
        <f t="shared" si="0"/>
        <v>#DIV/0!</v>
      </c>
      <c r="AA33" s="9">
        <f t="shared" si="1"/>
        <v>0</v>
      </c>
      <c r="AB33" s="102" t="e">
        <f t="shared" si="2"/>
        <v>#DIV/0!</v>
      </c>
    </row>
    <row r="34" spans="1:28" ht="18" customHeight="1" x14ac:dyDescent="0.3">
      <c r="A34" s="32">
        <v>28</v>
      </c>
      <c r="B34" s="34"/>
      <c r="C34" s="34"/>
      <c r="D34" s="33"/>
      <c r="E34" s="89" t="s">
        <v>33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  <c r="Y34" s="68"/>
      <c r="Z34" s="301" t="e">
        <f t="shared" si="0"/>
        <v>#DIV/0!</v>
      </c>
      <c r="AA34" s="9">
        <f t="shared" si="1"/>
        <v>0</v>
      </c>
      <c r="AB34" s="102" t="e">
        <f t="shared" si="2"/>
        <v>#DIV/0!</v>
      </c>
    </row>
    <row r="35" spans="1:28" ht="18" customHeight="1" x14ac:dyDescent="0.3">
      <c r="A35" s="32">
        <v>29</v>
      </c>
      <c r="B35" s="34"/>
      <c r="C35" s="34"/>
      <c r="D35" s="33"/>
      <c r="E35" s="89" t="s">
        <v>33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  <c r="Y35" s="68"/>
      <c r="Z35" s="301" t="e">
        <f t="shared" si="0"/>
        <v>#DIV/0!</v>
      </c>
      <c r="AA35" s="9">
        <f t="shared" si="1"/>
        <v>0</v>
      </c>
      <c r="AB35" s="102" t="e">
        <f t="shared" si="2"/>
        <v>#DIV/0!</v>
      </c>
    </row>
    <row r="36" spans="1:28" ht="18" customHeight="1" x14ac:dyDescent="0.3">
      <c r="A36" s="32">
        <v>30</v>
      </c>
      <c r="B36" s="34"/>
      <c r="C36" s="34"/>
      <c r="D36" s="33"/>
      <c r="E36" s="89" t="s">
        <v>33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  <c r="Y36" s="68"/>
      <c r="Z36" s="301" t="e">
        <f t="shared" si="0"/>
        <v>#DIV/0!</v>
      </c>
      <c r="AA36" s="9">
        <f t="shared" si="1"/>
        <v>0</v>
      </c>
      <c r="AB36" s="102" t="e">
        <f t="shared" si="2"/>
        <v>#DIV/0!</v>
      </c>
    </row>
    <row r="37" spans="1:28" ht="18" customHeight="1" x14ac:dyDescent="0.3">
      <c r="A37" s="32">
        <v>31</v>
      </c>
      <c r="B37" s="34"/>
      <c r="C37" s="34"/>
      <c r="D37" s="33"/>
      <c r="E37" s="89" t="s">
        <v>33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"/>
      <c r="Y37" s="68"/>
      <c r="Z37" s="301" t="e">
        <f t="shared" si="0"/>
        <v>#DIV/0!</v>
      </c>
      <c r="AA37" s="9">
        <f t="shared" si="1"/>
        <v>0</v>
      </c>
      <c r="AB37" s="102" t="e">
        <f t="shared" si="2"/>
        <v>#DIV/0!</v>
      </c>
    </row>
    <row r="38" spans="1:28" ht="18" customHeight="1" x14ac:dyDescent="0.3">
      <c r="A38" s="32">
        <v>32</v>
      </c>
      <c r="B38" s="34"/>
      <c r="C38" s="34"/>
      <c r="D38" s="33"/>
      <c r="E38" s="89" t="s">
        <v>33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  <c r="Y38" s="68"/>
      <c r="Z38" s="301" t="e">
        <f t="shared" si="0"/>
        <v>#DIV/0!</v>
      </c>
      <c r="AA38" s="9">
        <f t="shared" si="1"/>
        <v>0</v>
      </c>
      <c r="AB38" s="102" t="e">
        <f t="shared" si="2"/>
        <v>#DIV/0!</v>
      </c>
    </row>
    <row r="39" spans="1:28" ht="18" customHeight="1" x14ac:dyDescent="0.3">
      <c r="A39" s="32">
        <v>33</v>
      </c>
      <c r="B39" s="34"/>
      <c r="C39" s="34"/>
      <c r="D39" s="33"/>
      <c r="E39" s="89" t="s">
        <v>33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  <c r="Y39" s="68"/>
      <c r="Z39" s="301" t="e">
        <f t="shared" si="0"/>
        <v>#DIV/0!</v>
      </c>
      <c r="AA39" s="9">
        <f t="shared" si="1"/>
        <v>0</v>
      </c>
      <c r="AB39" s="102" t="e">
        <f t="shared" si="2"/>
        <v>#DIV/0!</v>
      </c>
    </row>
    <row r="40" spans="1:28" ht="18" customHeight="1" x14ac:dyDescent="0.3">
      <c r="A40" s="32">
        <v>34</v>
      </c>
      <c r="B40" s="34"/>
      <c r="C40" s="34"/>
      <c r="D40" s="33"/>
      <c r="E40" s="89" t="s">
        <v>33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  <c r="Y40" s="68"/>
      <c r="Z40" s="301" t="e">
        <f t="shared" si="0"/>
        <v>#DIV/0!</v>
      </c>
      <c r="AA40" s="9">
        <f t="shared" si="1"/>
        <v>0</v>
      </c>
      <c r="AB40" s="102" t="e">
        <f t="shared" si="2"/>
        <v>#DIV/0!</v>
      </c>
    </row>
    <row r="41" spans="1:28" ht="18" customHeight="1" x14ac:dyDescent="0.3">
      <c r="A41" s="32">
        <v>35</v>
      </c>
      <c r="B41" s="34"/>
      <c r="C41" s="34"/>
      <c r="D41" s="33"/>
      <c r="E41" s="89" t="s">
        <v>33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1"/>
      <c r="Y41" s="69"/>
      <c r="Z41" s="301" t="e">
        <f t="shared" si="0"/>
        <v>#DIV/0!</v>
      </c>
      <c r="AA41" s="9">
        <f t="shared" si="1"/>
        <v>0</v>
      </c>
      <c r="AB41" s="102" t="e">
        <f t="shared" si="2"/>
        <v>#DIV/0!</v>
      </c>
    </row>
    <row r="42" spans="1:28" ht="18" customHeight="1" x14ac:dyDescent="0.3">
      <c r="A42" s="32">
        <v>36</v>
      </c>
      <c r="B42" s="34"/>
      <c r="C42" s="34"/>
      <c r="D42" s="33"/>
      <c r="E42" s="89" t="s">
        <v>33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68"/>
      <c r="Z42" s="301" t="e">
        <f t="shared" si="0"/>
        <v>#DIV/0!</v>
      </c>
      <c r="AA42" s="9">
        <f t="shared" si="1"/>
        <v>0</v>
      </c>
      <c r="AB42" s="102" t="e">
        <f t="shared" si="2"/>
        <v>#DIV/0!</v>
      </c>
    </row>
    <row r="43" spans="1:28" ht="18" customHeight="1" x14ac:dyDescent="0.3">
      <c r="A43" s="32">
        <v>37</v>
      </c>
      <c r="B43" s="34"/>
      <c r="C43" s="34"/>
      <c r="D43" s="33"/>
      <c r="E43" s="89" t="s">
        <v>33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68"/>
      <c r="Z43" s="301" t="e">
        <f t="shared" si="0"/>
        <v>#DIV/0!</v>
      </c>
      <c r="AA43" s="9">
        <f t="shared" si="1"/>
        <v>0</v>
      </c>
      <c r="AB43" s="102" t="e">
        <f t="shared" si="2"/>
        <v>#DIV/0!</v>
      </c>
    </row>
    <row r="44" spans="1:28" ht="18" customHeight="1" x14ac:dyDescent="0.3">
      <c r="A44" s="32">
        <v>38</v>
      </c>
      <c r="B44" s="34"/>
      <c r="C44" s="34"/>
      <c r="D44" s="33"/>
      <c r="E44" s="89" t="s">
        <v>33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68"/>
      <c r="Z44" s="301" t="e">
        <f t="shared" si="0"/>
        <v>#DIV/0!</v>
      </c>
      <c r="AA44" s="9">
        <f t="shared" si="1"/>
        <v>0</v>
      </c>
      <c r="AB44" s="102" t="e">
        <f t="shared" si="2"/>
        <v>#DIV/0!</v>
      </c>
    </row>
    <row r="45" spans="1:28" ht="18" customHeight="1" x14ac:dyDescent="0.3">
      <c r="A45" s="32">
        <v>39</v>
      </c>
      <c r="B45" s="34"/>
      <c r="C45" s="34"/>
      <c r="D45" s="33"/>
      <c r="E45" s="89" t="s">
        <v>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68"/>
      <c r="Z45" s="301" t="e">
        <f t="shared" si="0"/>
        <v>#DIV/0!</v>
      </c>
      <c r="AA45" s="9">
        <f t="shared" si="1"/>
        <v>0</v>
      </c>
      <c r="AB45" s="102" t="e">
        <f t="shared" si="2"/>
        <v>#DIV/0!</v>
      </c>
    </row>
    <row r="46" spans="1:28" ht="18" customHeight="1" thickBot="1" x14ac:dyDescent="0.35">
      <c r="A46" s="35">
        <v>40</v>
      </c>
      <c r="B46" s="36"/>
      <c r="C46" s="36"/>
      <c r="D46" s="37"/>
      <c r="E46" s="38" t="s">
        <v>33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70"/>
      <c r="Z46" s="302" t="e">
        <f t="shared" si="0"/>
        <v>#DIV/0!</v>
      </c>
      <c r="AA46" s="13">
        <f t="shared" si="1"/>
        <v>0</v>
      </c>
      <c r="AB46" s="103" t="e">
        <f t="shared" si="2"/>
        <v>#DIV/0!</v>
      </c>
    </row>
    <row r="47" spans="1:28" ht="16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29" t="s">
        <v>167</v>
      </c>
      <c r="V47" s="530"/>
      <c r="W47" s="531"/>
      <c r="X47" s="39">
        <f>SUM(X7:X46)</f>
        <v>0</v>
      </c>
      <c r="Y47" s="39">
        <f>SUM(Y7:Y46)</f>
        <v>0</v>
      </c>
      <c r="Z47" s="1"/>
      <c r="AA47" s="1"/>
      <c r="AB47" s="1"/>
    </row>
    <row r="48" spans="1:28" ht="16.5" thickBot="1" x14ac:dyDescent="0.3">
      <c r="A48" s="1"/>
      <c r="B48" s="1"/>
      <c r="C48" s="1"/>
      <c r="D48" s="1"/>
      <c r="E48" s="1"/>
      <c r="F48" s="1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90"/>
      <c r="V48" s="532" t="s">
        <v>27</v>
      </c>
      <c r="W48" s="532"/>
      <c r="X48" s="533">
        <f>X47+Y47</f>
        <v>0</v>
      </c>
      <c r="Y48" s="533"/>
      <c r="Z48" s="1"/>
      <c r="AA48" s="1"/>
      <c r="AB48" s="1"/>
    </row>
  </sheetData>
  <sheetProtection algorithmName="SHA-512" hashValue="VRQy1CNPUhSFZDAYlYjIf50QPa5EIFos7NG4H4RNSYj30FDSHZkl3LaBGAqit6dtrRooF65kZLW9lFovNDC1ZQ==" saltValue="ozCZ/nWhFJLYVBEQ63s6TA==" spinCount="100000" sheet="1" objects="1" scenarios="1"/>
  <mergeCells count="27">
    <mergeCell ref="C1:F1"/>
    <mergeCell ref="G1:J1"/>
    <mergeCell ref="Y1:Z1"/>
    <mergeCell ref="AA1:AB1"/>
    <mergeCell ref="C2:F2"/>
    <mergeCell ref="G2:J2"/>
    <mergeCell ref="X2:X3"/>
    <mergeCell ref="M2:Q2"/>
    <mergeCell ref="T1:X1"/>
    <mergeCell ref="A5:A6"/>
    <mergeCell ref="F5:H5"/>
    <mergeCell ref="I5:J5"/>
    <mergeCell ref="L5:N5"/>
    <mergeCell ref="B5:E5"/>
    <mergeCell ref="Z5:Z6"/>
    <mergeCell ref="AA5:AA6"/>
    <mergeCell ref="AB5:AB6"/>
    <mergeCell ref="C3:F3"/>
    <mergeCell ref="G3:J3"/>
    <mergeCell ref="C4:F4"/>
    <mergeCell ref="G4:J4"/>
    <mergeCell ref="U47:W47"/>
    <mergeCell ref="V48:W48"/>
    <mergeCell ref="X48:Y48"/>
    <mergeCell ref="O5:Q5"/>
    <mergeCell ref="T5:W5"/>
    <mergeCell ref="X5:Y5"/>
  </mergeCells>
  <dataValidations count="1">
    <dataValidation type="decimal" operator="lessThanOrEqual" allowBlank="1" showInputMessage="1" showErrorMessage="1" errorTitle="Gabim!!!" error="Notat mund të jenë prej 1 deri 5. Për të panotuarit 0 !!!" sqref="F7:W46">
      <formula1>5</formula1>
    </dataValidation>
  </dataValidations>
  <pageMargins left="0.7" right="0.7" top="0.75" bottom="0.75" header="0.3" footer="0.3"/>
  <pageSetup scale="51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K59"/>
  <sheetViews>
    <sheetView zoomScaleNormal="100" workbookViewId="0">
      <pane xSplit="32" ySplit="8" topLeftCell="AG9" activePane="bottomRight" state="frozen"/>
      <selection pane="topRight" activeCell="AG1" sqref="AG1"/>
      <selection pane="bottomLeft" activeCell="A9" sqref="A9"/>
      <selection pane="bottomRight" activeCell="AE37" sqref="AE37:AE45"/>
    </sheetView>
  </sheetViews>
  <sheetFormatPr defaultRowHeight="12.75" x14ac:dyDescent="0.2"/>
  <cols>
    <col min="1" max="1" width="4.28515625" style="195" customWidth="1"/>
    <col min="2" max="2" width="6.7109375" style="195" customWidth="1"/>
    <col min="3" max="3" width="7.42578125" style="195" customWidth="1"/>
    <col min="4" max="4" width="6.7109375" style="195" customWidth="1"/>
    <col min="5" max="30" width="4.28515625" style="195" customWidth="1"/>
    <col min="31" max="31" width="5.7109375" style="195" customWidth="1"/>
    <col min="32" max="32" width="4.28515625" style="195" customWidth="1"/>
    <col min="33" max="256" width="9.140625" style="195"/>
    <col min="257" max="257" width="4.28515625" style="195" customWidth="1"/>
    <col min="258" max="258" width="4.42578125" style="195" customWidth="1"/>
    <col min="259" max="260" width="5.28515625" style="195" customWidth="1"/>
    <col min="261" max="263" width="2.7109375" style="195" customWidth="1"/>
    <col min="264" max="264" width="3.140625" style="195" customWidth="1"/>
    <col min="265" max="267" width="2.7109375" style="195" customWidth="1"/>
    <col min="268" max="268" width="2.85546875" style="195" customWidth="1"/>
    <col min="269" max="271" width="2.7109375" style="195" customWidth="1"/>
    <col min="272" max="272" width="3" style="195" customWidth="1"/>
    <col min="273" max="275" width="2.7109375" style="195" customWidth="1"/>
    <col min="276" max="276" width="2.85546875" style="195" customWidth="1"/>
    <col min="277" max="277" width="3" style="195" customWidth="1"/>
    <col min="278" max="278" width="3.140625" style="195" customWidth="1"/>
    <col min="279" max="279" width="3" style="195" customWidth="1"/>
    <col min="280" max="280" width="3.28515625" style="195" customWidth="1"/>
    <col min="281" max="282" width="3" style="195" customWidth="1"/>
    <col min="283" max="283" width="2.85546875" style="195" customWidth="1"/>
    <col min="284" max="284" width="3" style="195" customWidth="1"/>
    <col min="285" max="285" width="3.140625" style="195" customWidth="1"/>
    <col min="286" max="287" width="3" style="195" customWidth="1"/>
    <col min="288" max="288" width="3" style="195" bestFit="1" customWidth="1"/>
    <col min="289" max="512" width="9.140625" style="195"/>
    <col min="513" max="513" width="4.28515625" style="195" customWidth="1"/>
    <col min="514" max="514" width="4.42578125" style="195" customWidth="1"/>
    <col min="515" max="516" width="5.28515625" style="195" customWidth="1"/>
    <col min="517" max="519" width="2.7109375" style="195" customWidth="1"/>
    <col min="520" max="520" width="3.140625" style="195" customWidth="1"/>
    <col min="521" max="523" width="2.7109375" style="195" customWidth="1"/>
    <col min="524" max="524" width="2.85546875" style="195" customWidth="1"/>
    <col min="525" max="527" width="2.7109375" style="195" customWidth="1"/>
    <col min="528" max="528" width="3" style="195" customWidth="1"/>
    <col min="529" max="531" width="2.7109375" style="195" customWidth="1"/>
    <col min="532" max="532" width="2.85546875" style="195" customWidth="1"/>
    <col min="533" max="533" width="3" style="195" customWidth="1"/>
    <col min="534" max="534" width="3.140625" style="195" customWidth="1"/>
    <col min="535" max="535" width="3" style="195" customWidth="1"/>
    <col min="536" max="536" width="3.28515625" style="195" customWidth="1"/>
    <col min="537" max="538" width="3" style="195" customWidth="1"/>
    <col min="539" max="539" width="2.85546875" style="195" customWidth="1"/>
    <col min="540" max="540" width="3" style="195" customWidth="1"/>
    <col min="541" max="541" width="3.140625" style="195" customWidth="1"/>
    <col min="542" max="543" width="3" style="195" customWidth="1"/>
    <col min="544" max="544" width="3" style="195" bestFit="1" customWidth="1"/>
    <col min="545" max="768" width="9.140625" style="195"/>
    <col min="769" max="769" width="4.28515625" style="195" customWidth="1"/>
    <col min="770" max="770" width="4.42578125" style="195" customWidth="1"/>
    <col min="771" max="772" width="5.28515625" style="195" customWidth="1"/>
    <col min="773" max="775" width="2.7109375" style="195" customWidth="1"/>
    <col min="776" max="776" width="3.140625" style="195" customWidth="1"/>
    <col min="777" max="779" width="2.7109375" style="195" customWidth="1"/>
    <col min="780" max="780" width="2.85546875" style="195" customWidth="1"/>
    <col min="781" max="783" width="2.7109375" style="195" customWidth="1"/>
    <col min="784" max="784" width="3" style="195" customWidth="1"/>
    <col min="785" max="787" width="2.7109375" style="195" customWidth="1"/>
    <col min="788" max="788" width="2.85546875" style="195" customWidth="1"/>
    <col min="789" max="789" width="3" style="195" customWidth="1"/>
    <col min="790" max="790" width="3.140625" style="195" customWidth="1"/>
    <col min="791" max="791" width="3" style="195" customWidth="1"/>
    <col min="792" max="792" width="3.28515625" style="195" customWidth="1"/>
    <col min="793" max="794" width="3" style="195" customWidth="1"/>
    <col min="795" max="795" width="2.85546875" style="195" customWidth="1"/>
    <col min="796" max="796" width="3" style="195" customWidth="1"/>
    <col min="797" max="797" width="3.140625" style="195" customWidth="1"/>
    <col min="798" max="799" width="3" style="195" customWidth="1"/>
    <col min="800" max="800" width="3" style="195" bestFit="1" customWidth="1"/>
    <col min="801" max="1024" width="9.140625" style="195"/>
    <col min="1025" max="1025" width="4.28515625" style="195" customWidth="1"/>
    <col min="1026" max="1026" width="4.42578125" style="195" customWidth="1"/>
    <col min="1027" max="1028" width="5.28515625" style="195" customWidth="1"/>
    <col min="1029" max="1031" width="2.7109375" style="195" customWidth="1"/>
    <col min="1032" max="1032" width="3.140625" style="195" customWidth="1"/>
    <col min="1033" max="1035" width="2.7109375" style="195" customWidth="1"/>
    <col min="1036" max="1036" width="2.85546875" style="195" customWidth="1"/>
    <col min="1037" max="1039" width="2.7109375" style="195" customWidth="1"/>
    <col min="1040" max="1040" width="3" style="195" customWidth="1"/>
    <col min="1041" max="1043" width="2.7109375" style="195" customWidth="1"/>
    <col min="1044" max="1044" width="2.85546875" style="195" customWidth="1"/>
    <col min="1045" max="1045" width="3" style="195" customWidth="1"/>
    <col min="1046" max="1046" width="3.140625" style="195" customWidth="1"/>
    <col min="1047" max="1047" width="3" style="195" customWidth="1"/>
    <col min="1048" max="1048" width="3.28515625" style="195" customWidth="1"/>
    <col min="1049" max="1050" width="3" style="195" customWidth="1"/>
    <col min="1051" max="1051" width="2.85546875" style="195" customWidth="1"/>
    <col min="1052" max="1052" width="3" style="195" customWidth="1"/>
    <col min="1053" max="1053" width="3.140625" style="195" customWidth="1"/>
    <col min="1054" max="1055" width="3" style="195" customWidth="1"/>
    <col min="1056" max="1056" width="3" style="195" bestFit="1" customWidth="1"/>
    <col min="1057" max="1280" width="9.140625" style="195"/>
    <col min="1281" max="1281" width="4.28515625" style="195" customWidth="1"/>
    <col min="1282" max="1282" width="4.42578125" style="195" customWidth="1"/>
    <col min="1283" max="1284" width="5.28515625" style="195" customWidth="1"/>
    <col min="1285" max="1287" width="2.7109375" style="195" customWidth="1"/>
    <col min="1288" max="1288" width="3.140625" style="195" customWidth="1"/>
    <col min="1289" max="1291" width="2.7109375" style="195" customWidth="1"/>
    <col min="1292" max="1292" width="2.85546875" style="195" customWidth="1"/>
    <col min="1293" max="1295" width="2.7109375" style="195" customWidth="1"/>
    <col min="1296" max="1296" width="3" style="195" customWidth="1"/>
    <col min="1297" max="1299" width="2.7109375" style="195" customWidth="1"/>
    <col min="1300" max="1300" width="2.85546875" style="195" customWidth="1"/>
    <col min="1301" max="1301" width="3" style="195" customWidth="1"/>
    <col min="1302" max="1302" width="3.140625" style="195" customWidth="1"/>
    <col min="1303" max="1303" width="3" style="195" customWidth="1"/>
    <col min="1304" max="1304" width="3.28515625" style="195" customWidth="1"/>
    <col min="1305" max="1306" width="3" style="195" customWidth="1"/>
    <col min="1307" max="1307" width="2.85546875" style="195" customWidth="1"/>
    <col min="1308" max="1308" width="3" style="195" customWidth="1"/>
    <col min="1309" max="1309" width="3.140625" style="195" customWidth="1"/>
    <col min="1310" max="1311" width="3" style="195" customWidth="1"/>
    <col min="1312" max="1312" width="3" style="195" bestFit="1" customWidth="1"/>
    <col min="1313" max="1536" width="9.140625" style="195"/>
    <col min="1537" max="1537" width="4.28515625" style="195" customWidth="1"/>
    <col min="1538" max="1538" width="4.42578125" style="195" customWidth="1"/>
    <col min="1539" max="1540" width="5.28515625" style="195" customWidth="1"/>
    <col min="1541" max="1543" width="2.7109375" style="195" customWidth="1"/>
    <col min="1544" max="1544" width="3.140625" style="195" customWidth="1"/>
    <col min="1545" max="1547" width="2.7109375" style="195" customWidth="1"/>
    <col min="1548" max="1548" width="2.85546875" style="195" customWidth="1"/>
    <col min="1549" max="1551" width="2.7109375" style="195" customWidth="1"/>
    <col min="1552" max="1552" width="3" style="195" customWidth="1"/>
    <col min="1553" max="1555" width="2.7109375" style="195" customWidth="1"/>
    <col min="1556" max="1556" width="2.85546875" style="195" customWidth="1"/>
    <col min="1557" max="1557" width="3" style="195" customWidth="1"/>
    <col min="1558" max="1558" width="3.140625" style="195" customWidth="1"/>
    <col min="1559" max="1559" width="3" style="195" customWidth="1"/>
    <col min="1560" max="1560" width="3.28515625" style="195" customWidth="1"/>
    <col min="1561" max="1562" width="3" style="195" customWidth="1"/>
    <col min="1563" max="1563" width="2.85546875" style="195" customWidth="1"/>
    <col min="1564" max="1564" width="3" style="195" customWidth="1"/>
    <col min="1565" max="1565" width="3.140625" style="195" customWidth="1"/>
    <col min="1566" max="1567" width="3" style="195" customWidth="1"/>
    <col min="1568" max="1568" width="3" style="195" bestFit="1" customWidth="1"/>
    <col min="1569" max="1792" width="9.140625" style="195"/>
    <col min="1793" max="1793" width="4.28515625" style="195" customWidth="1"/>
    <col min="1794" max="1794" width="4.42578125" style="195" customWidth="1"/>
    <col min="1795" max="1796" width="5.28515625" style="195" customWidth="1"/>
    <col min="1797" max="1799" width="2.7109375" style="195" customWidth="1"/>
    <col min="1800" max="1800" width="3.140625" style="195" customWidth="1"/>
    <col min="1801" max="1803" width="2.7109375" style="195" customWidth="1"/>
    <col min="1804" max="1804" width="2.85546875" style="195" customWidth="1"/>
    <col min="1805" max="1807" width="2.7109375" style="195" customWidth="1"/>
    <col min="1808" max="1808" width="3" style="195" customWidth="1"/>
    <col min="1809" max="1811" width="2.7109375" style="195" customWidth="1"/>
    <col min="1812" max="1812" width="2.85546875" style="195" customWidth="1"/>
    <col min="1813" max="1813" width="3" style="195" customWidth="1"/>
    <col min="1814" max="1814" width="3.140625" style="195" customWidth="1"/>
    <col min="1815" max="1815" width="3" style="195" customWidth="1"/>
    <col min="1816" max="1816" width="3.28515625" style="195" customWidth="1"/>
    <col min="1817" max="1818" width="3" style="195" customWidth="1"/>
    <col min="1819" max="1819" width="2.85546875" style="195" customWidth="1"/>
    <col min="1820" max="1820" width="3" style="195" customWidth="1"/>
    <col min="1821" max="1821" width="3.140625" style="195" customWidth="1"/>
    <col min="1822" max="1823" width="3" style="195" customWidth="1"/>
    <col min="1824" max="1824" width="3" style="195" bestFit="1" customWidth="1"/>
    <col min="1825" max="2048" width="9.140625" style="195"/>
    <col min="2049" max="2049" width="4.28515625" style="195" customWidth="1"/>
    <col min="2050" max="2050" width="4.42578125" style="195" customWidth="1"/>
    <col min="2051" max="2052" width="5.28515625" style="195" customWidth="1"/>
    <col min="2053" max="2055" width="2.7109375" style="195" customWidth="1"/>
    <col min="2056" max="2056" width="3.140625" style="195" customWidth="1"/>
    <col min="2057" max="2059" width="2.7109375" style="195" customWidth="1"/>
    <col min="2060" max="2060" width="2.85546875" style="195" customWidth="1"/>
    <col min="2061" max="2063" width="2.7109375" style="195" customWidth="1"/>
    <col min="2064" max="2064" width="3" style="195" customWidth="1"/>
    <col min="2065" max="2067" width="2.7109375" style="195" customWidth="1"/>
    <col min="2068" max="2068" width="2.85546875" style="195" customWidth="1"/>
    <col min="2069" max="2069" width="3" style="195" customWidth="1"/>
    <col min="2070" max="2070" width="3.140625" style="195" customWidth="1"/>
    <col min="2071" max="2071" width="3" style="195" customWidth="1"/>
    <col min="2072" max="2072" width="3.28515625" style="195" customWidth="1"/>
    <col min="2073" max="2074" width="3" style="195" customWidth="1"/>
    <col min="2075" max="2075" width="2.85546875" style="195" customWidth="1"/>
    <col min="2076" max="2076" width="3" style="195" customWidth="1"/>
    <col min="2077" max="2077" width="3.140625" style="195" customWidth="1"/>
    <col min="2078" max="2079" width="3" style="195" customWidth="1"/>
    <col min="2080" max="2080" width="3" style="195" bestFit="1" customWidth="1"/>
    <col min="2081" max="2304" width="9.140625" style="195"/>
    <col min="2305" max="2305" width="4.28515625" style="195" customWidth="1"/>
    <col min="2306" max="2306" width="4.42578125" style="195" customWidth="1"/>
    <col min="2307" max="2308" width="5.28515625" style="195" customWidth="1"/>
    <col min="2309" max="2311" width="2.7109375" style="195" customWidth="1"/>
    <col min="2312" max="2312" width="3.140625" style="195" customWidth="1"/>
    <col min="2313" max="2315" width="2.7109375" style="195" customWidth="1"/>
    <col min="2316" max="2316" width="2.85546875" style="195" customWidth="1"/>
    <col min="2317" max="2319" width="2.7109375" style="195" customWidth="1"/>
    <col min="2320" max="2320" width="3" style="195" customWidth="1"/>
    <col min="2321" max="2323" width="2.7109375" style="195" customWidth="1"/>
    <col min="2324" max="2324" width="2.85546875" style="195" customWidth="1"/>
    <col min="2325" max="2325" width="3" style="195" customWidth="1"/>
    <col min="2326" max="2326" width="3.140625" style="195" customWidth="1"/>
    <col min="2327" max="2327" width="3" style="195" customWidth="1"/>
    <col min="2328" max="2328" width="3.28515625" style="195" customWidth="1"/>
    <col min="2329" max="2330" width="3" style="195" customWidth="1"/>
    <col min="2331" max="2331" width="2.85546875" style="195" customWidth="1"/>
    <col min="2332" max="2332" width="3" style="195" customWidth="1"/>
    <col min="2333" max="2333" width="3.140625" style="195" customWidth="1"/>
    <col min="2334" max="2335" width="3" style="195" customWidth="1"/>
    <col min="2336" max="2336" width="3" style="195" bestFit="1" customWidth="1"/>
    <col min="2337" max="2560" width="9.140625" style="195"/>
    <col min="2561" max="2561" width="4.28515625" style="195" customWidth="1"/>
    <col min="2562" max="2562" width="4.42578125" style="195" customWidth="1"/>
    <col min="2563" max="2564" width="5.28515625" style="195" customWidth="1"/>
    <col min="2565" max="2567" width="2.7109375" style="195" customWidth="1"/>
    <col min="2568" max="2568" width="3.140625" style="195" customWidth="1"/>
    <col min="2569" max="2571" width="2.7109375" style="195" customWidth="1"/>
    <col min="2572" max="2572" width="2.85546875" style="195" customWidth="1"/>
    <col min="2573" max="2575" width="2.7109375" style="195" customWidth="1"/>
    <col min="2576" max="2576" width="3" style="195" customWidth="1"/>
    <col min="2577" max="2579" width="2.7109375" style="195" customWidth="1"/>
    <col min="2580" max="2580" width="2.85546875" style="195" customWidth="1"/>
    <col min="2581" max="2581" width="3" style="195" customWidth="1"/>
    <col min="2582" max="2582" width="3.140625" style="195" customWidth="1"/>
    <col min="2583" max="2583" width="3" style="195" customWidth="1"/>
    <col min="2584" max="2584" width="3.28515625" style="195" customWidth="1"/>
    <col min="2585" max="2586" width="3" style="195" customWidth="1"/>
    <col min="2587" max="2587" width="2.85546875" style="195" customWidth="1"/>
    <col min="2588" max="2588" width="3" style="195" customWidth="1"/>
    <col min="2589" max="2589" width="3.140625" style="195" customWidth="1"/>
    <col min="2590" max="2591" width="3" style="195" customWidth="1"/>
    <col min="2592" max="2592" width="3" style="195" bestFit="1" customWidth="1"/>
    <col min="2593" max="2816" width="9.140625" style="195"/>
    <col min="2817" max="2817" width="4.28515625" style="195" customWidth="1"/>
    <col min="2818" max="2818" width="4.42578125" style="195" customWidth="1"/>
    <col min="2819" max="2820" width="5.28515625" style="195" customWidth="1"/>
    <col min="2821" max="2823" width="2.7109375" style="195" customWidth="1"/>
    <col min="2824" max="2824" width="3.140625" style="195" customWidth="1"/>
    <col min="2825" max="2827" width="2.7109375" style="195" customWidth="1"/>
    <col min="2828" max="2828" width="2.85546875" style="195" customWidth="1"/>
    <col min="2829" max="2831" width="2.7109375" style="195" customWidth="1"/>
    <col min="2832" max="2832" width="3" style="195" customWidth="1"/>
    <col min="2833" max="2835" width="2.7109375" style="195" customWidth="1"/>
    <col min="2836" max="2836" width="2.85546875" style="195" customWidth="1"/>
    <col min="2837" max="2837" width="3" style="195" customWidth="1"/>
    <col min="2838" max="2838" width="3.140625" style="195" customWidth="1"/>
    <col min="2839" max="2839" width="3" style="195" customWidth="1"/>
    <col min="2840" max="2840" width="3.28515625" style="195" customWidth="1"/>
    <col min="2841" max="2842" width="3" style="195" customWidth="1"/>
    <col min="2843" max="2843" width="2.85546875" style="195" customWidth="1"/>
    <col min="2844" max="2844" width="3" style="195" customWidth="1"/>
    <col min="2845" max="2845" width="3.140625" style="195" customWidth="1"/>
    <col min="2846" max="2847" width="3" style="195" customWidth="1"/>
    <col min="2848" max="2848" width="3" style="195" bestFit="1" customWidth="1"/>
    <col min="2849" max="3072" width="9.140625" style="195"/>
    <col min="3073" max="3073" width="4.28515625" style="195" customWidth="1"/>
    <col min="3074" max="3074" width="4.42578125" style="195" customWidth="1"/>
    <col min="3075" max="3076" width="5.28515625" style="195" customWidth="1"/>
    <col min="3077" max="3079" width="2.7109375" style="195" customWidth="1"/>
    <col min="3080" max="3080" width="3.140625" style="195" customWidth="1"/>
    <col min="3081" max="3083" width="2.7109375" style="195" customWidth="1"/>
    <col min="3084" max="3084" width="2.85546875" style="195" customWidth="1"/>
    <col min="3085" max="3087" width="2.7109375" style="195" customWidth="1"/>
    <col min="3088" max="3088" width="3" style="195" customWidth="1"/>
    <col min="3089" max="3091" width="2.7109375" style="195" customWidth="1"/>
    <col min="3092" max="3092" width="2.85546875" style="195" customWidth="1"/>
    <col min="3093" max="3093" width="3" style="195" customWidth="1"/>
    <col min="3094" max="3094" width="3.140625" style="195" customWidth="1"/>
    <col min="3095" max="3095" width="3" style="195" customWidth="1"/>
    <col min="3096" max="3096" width="3.28515625" style="195" customWidth="1"/>
    <col min="3097" max="3098" width="3" style="195" customWidth="1"/>
    <col min="3099" max="3099" width="2.85546875" style="195" customWidth="1"/>
    <col min="3100" max="3100" width="3" style="195" customWidth="1"/>
    <col min="3101" max="3101" width="3.140625" style="195" customWidth="1"/>
    <col min="3102" max="3103" width="3" style="195" customWidth="1"/>
    <col min="3104" max="3104" width="3" style="195" bestFit="1" customWidth="1"/>
    <col min="3105" max="3328" width="9.140625" style="195"/>
    <col min="3329" max="3329" width="4.28515625" style="195" customWidth="1"/>
    <col min="3330" max="3330" width="4.42578125" style="195" customWidth="1"/>
    <col min="3331" max="3332" width="5.28515625" style="195" customWidth="1"/>
    <col min="3333" max="3335" width="2.7109375" style="195" customWidth="1"/>
    <col min="3336" max="3336" width="3.140625" style="195" customWidth="1"/>
    <col min="3337" max="3339" width="2.7109375" style="195" customWidth="1"/>
    <col min="3340" max="3340" width="2.85546875" style="195" customWidth="1"/>
    <col min="3341" max="3343" width="2.7109375" style="195" customWidth="1"/>
    <col min="3344" max="3344" width="3" style="195" customWidth="1"/>
    <col min="3345" max="3347" width="2.7109375" style="195" customWidth="1"/>
    <col min="3348" max="3348" width="2.85546875" style="195" customWidth="1"/>
    <col min="3349" max="3349" width="3" style="195" customWidth="1"/>
    <col min="3350" max="3350" width="3.140625" style="195" customWidth="1"/>
    <col min="3351" max="3351" width="3" style="195" customWidth="1"/>
    <col min="3352" max="3352" width="3.28515625" style="195" customWidth="1"/>
    <col min="3353" max="3354" width="3" style="195" customWidth="1"/>
    <col min="3355" max="3355" width="2.85546875" style="195" customWidth="1"/>
    <col min="3356" max="3356" width="3" style="195" customWidth="1"/>
    <col min="3357" max="3357" width="3.140625" style="195" customWidth="1"/>
    <col min="3358" max="3359" width="3" style="195" customWidth="1"/>
    <col min="3360" max="3360" width="3" style="195" bestFit="1" customWidth="1"/>
    <col min="3361" max="3584" width="9.140625" style="195"/>
    <col min="3585" max="3585" width="4.28515625" style="195" customWidth="1"/>
    <col min="3586" max="3586" width="4.42578125" style="195" customWidth="1"/>
    <col min="3587" max="3588" width="5.28515625" style="195" customWidth="1"/>
    <col min="3589" max="3591" width="2.7109375" style="195" customWidth="1"/>
    <col min="3592" max="3592" width="3.140625" style="195" customWidth="1"/>
    <col min="3593" max="3595" width="2.7109375" style="195" customWidth="1"/>
    <col min="3596" max="3596" width="2.85546875" style="195" customWidth="1"/>
    <col min="3597" max="3599" width="2.7109375" style="195" customWidth="1"/>
    <col min="3600" max="3600" width="3" style="195" customWidth="1"/>
    <col min="3601" max="3603" width="2.7109375" style="195" customWidth="1"/>
    <col min="3604" max="3604" width="2.85546875" style="195" customWidth="1"/>
    <col min="3605" max="3605" width="3" style="195" customWidth="1"/>
    <col min="3606" max="3606" width="3.140625" style="195" customWidth="1"/>
    <col min="3607" max="3607" width="3" style="195" customWidth="1"/>
    <col min="3608" max="3608" width="3.28515625" style="195" customWidth="1"/>
    <col min="3609" max="3610" width="3" style="195" customWidth="1"/>
    <col min="3611" max="3611" width="2.85546875" style="195" customWidth="1"/>
    <col min="3612" max="3612" width="3" style="195" customWidth="1"/>
    <col min="3613" max="3613" width="3.140625" style="195" customWidth="1"/>
    <col min="3614" max="3615" width="3" style="195" customWidth="1"/>
    <col min="3616" max="3616" width="3" style="195" bestFit="1" customWidth="1"/>
    <col min="3617" max="3840" width="9.140625" style="195"/>
    <col min="3841" max="3841" width="4.28515625" style="195" customWidth="1"/>
    <col min="3842" max="3842" width="4.42578125" style="195" customWidth="1"/>
    <col min="3843" max="3844" width="5.28515625" style="195" customWidth="1"/>
    <col min="3845" max="3847" width="2.7109375" style="195" customWidth="1"/>
    <col min="3848" max="3848" width="3.140625" style="195" customWidth="1"/>
    <col min="3849" max="3851" width="2.7109375" style="195" customWidth="1"/>
    <col min="3852" max="3852" width="2.85546875" style="195" customWidth="1"/>
    <col min="3853" max="3855" width="2.7109375" style="195" customWidth="1"/>
    <col min="3856" max="3856" width="3" style="195" customWidth="1"/>
    <col min="3857" max="3859" width="2.7109375" style="195" customWidth="1"/>
    <col min="3860" max="3860" width="2.85546875" style="195" customWidth="1"/>
    <col min="3861" max="3861" width="3" style="195" customWidth="1"/>
    <col min="3862" max="3862" width="3.140625" style="195" customWidth="1"/>
    <col min="3863" max="3863" width="3" style="195" customWidth="1"/>
    <col min="3864" max="3864" width="3.28515625" style="195" customWidth="1"/>
    <col min="3865" max="3866" width="3" style="195" customWidth="1"/>
    <col min="3867" max="3867" width="2.85546875" style="195" customWidth="1"/>
    <col min="3868" max="3868" width="3" style="195" customWidth="1"/>
    <col min="3869" max="3869" width="3.140625" style="195" customWidth="1"/>
    <col min="3870" max="3871" width="3" style="195" customWidth="1"/>
    <col min="3872" max="3872" width="3" style="195" bestFit="1" customWidth="1"/>
    <col min="3873" max="4096" width="9.140625" style="195"/>
    <col min="4097" max="4097" width="4.28515625" style="195" customWidth="1"/>
    <col min="4098" max="4098" width="4.42578125" style="195" customWidth="1"/>
    <col min="4099" max="4100" width="5.28515625" style="195" customWidth="1"/>
    <col min="4101" max="4103" width="2.7109375" style="195" customWidth="1"/>
    <col min="4104" max="4104" width="3.140625" style="195" customWidth="1"/>
    <col min="4105" max="4107" width="2.7109375" style="195" customWidth="1"/>
    <col min="4108" max="4108" width="2.85546875" style="195" customWidth="1"/>
    <col min="4109" max="4111" width="2.7109375" style="195" customWidth="1"/>
    <col min="4112" max="4112" width="3" style="195" customWidth="1"/>
    <col min="4113" max="4115" width="2.7109375" style="195" customWidth="1"/>
    <col min="4116" max="4116" width="2.85546875" style="195" customWidth="1"/>
    <col min="4117" max="4117" width="3" style="195" customWidth="1"/>
    <col min="4118" max="4118" width="3.140625" style="195" customWidth="1"/>
    <col min="4119" max="4119" width="3" style="195" customWidth="1"/>
    <col min="4120" max="4120" width="3.28515625" style="195" customWidth="1"/>
    <col min="4121" max="4122" width="3" style="195" customWidth="1"/>
    <col min="4123" max="4123" width="2.85546875" style="195" customWidth="1"/>
    <col min="4124" max="4124" width="3" style="195" customWidth="1"/>
    <col min="4125" max="4125" width="3.140625" style="195" customWidth="1"/>
    <col min="4126" max="4127" width="3" style="195" customWidth="1"/>
    <col min="4128" max="4128" width="3" style="195" bestFit="1" customWidth="1"/>
    <col min="4129" max="4352" width="9.140625" style="195"/>
    <col min="4353" max="4353" width="4.28515625" style="195" customWidth="1"/>
    <col min="4354" max="4354" width="4.42578125" style="195" customWidth="1"/>
    <col min="4355" max="4356" width="5.28515625" style="195" customWidth="1"/>
    <col min="4357" max="4359" width="2.7109375" style="195" customWidth="1"/>
    <col min="4360" max="4360" width="3.140625" style="195" customWidth="1"/>
    <col min="4361" max="4363" width="2.7109375" style="195" customWidth="1"/>
    <col min="4364" max="4364" width="2.85546875" style="195" customWidth="1"/>
    <col min="4365" max="4367" width="2.7109375" style="195" customWidth="1"/>
    <col min="4368" max="4368" width="3" style="195" customWidth="1"/>
    <col min="4369" max="4371" width="2.7109375" style="195" customWidth="1"/>
    <col min="4372" max="4372" width="2.85546875" style="195" customWidth="1"/>
    <col min="4373" max="4373" width="3" style="195" customWidth="1"/>
    <col min="4374" max="4374" width="3.140625" style="195" customWidth="1"/>
    <col min="4375" max="4375" width="3" style="195" customWidth="1"/>
    <col min="4376" max="4376" width="3.28515625" style="195" customWidth="1"/>
    <col min="4377" max="4378" width="3" style="195" customWidth="1"/>
    <col min="4379" max="4379" width="2.85546875" style="195" customWidth="1"/>
    <col min="4380" max="4380" width="3" style="195" customWidth="1"/>
    <col min="4381" max="4381" width="3.140625" style="195" customWidth="1"/>
    <col min="4382" max="4383" width="3" style="195" customWidth="1"/>
    <col min="4384" max="4384" width="3" style="195" bestFit="1" customWidth="1"/>
    <col min="4385" max="4608" width="9.140625" style="195"/>
    <col min="4609" max="4609" width="4.28515625" style="195" customWidth="1"/>
    <col min="4610" max="4610" width="4.42578125" style="195" customWidth="1"/>
    <col min="4611" max="4612" width="5.28515625" style="195" customWidth="1"/>
    <col min="4613" max="4615" width="2.7109375" style="195" customWidth="1"/>
    <col min="4616" max="4616" width="3.140625" style="195" customWidth="1"/>
    <col min="4617" max="4619" width="2.7109375" style="195" customWidth="1"/>
    <col min="4620" max="4620" width="2.85546875" style="195" customWidth="1"/>
    <col min="4621" max="4623" width="2.7109375" style="195" customWidth="1"/>
    <col min="4624" max="4624" width="3" style="195" customWidth="1"/>
    <col min="4625" max="4627" width="2.7109375" style="195" customWidth="1"/>
    <col min="4628" max="4628" width="2.85546875" style="195" customWidth="1"/>
    <col min="4629" max="4629" width="3" style="195" customWidth="1"/>
    <col min="4630" max="4630" width="3.140625" style="195" customWidth="1"/>
    <col min="4631" max="4631" width="3" style="195" customWidth="1"/>
    <col min="4632" max="4632" width="3.28515625" style="195" customWidth="1"/>
    <col min="4633" max="4634" width="3" style="195" customWidth="1"/>
    <col min="4635" max="4635" width="2.85546875" style="195" customWidth="1"/>
    <col min="4636" max="4636" width="3" style="195" customWidth="1"/>
    <col min="4637" max="4637" width="3.140625" style="195" customWidth="1"/>
    <col min="4638" max="4639" width="3" style="195" customWidth="1"/>
    <col min="4640" max="4640" width="3" style="195" bestFit="1" customWidth="1"/>
    <col min="4641" max="4864" width="9.140625" style="195"/>
    <col min="4865" max="4865" width="4.28515625" style="195" customWidth="1"/>
    <col min="4866" max="4866" width="4.42578125" style="195" customWidth="1"/>
    <col min="4867" max="4868" width="5.28515625" style="195" customWidth="1"/>
    <col min="4869" max="4871" width="2.7109375" style="195" customWidth="1"/>
    <col min="4872" max="4872" width="3.140625" style="195" customWidth="1"/>
    <col min="4873" max="4875" width="2.7109375" style="195" customWidth="1"/>
    <col min="4876" max="4876" width="2.85546875" style="195" customWidth="1"/>
    <col min="4877" max="4879" width="2.7109375" style="195" customWidth="1"/>
    <col min="4880" max="4880" width="3" style="195" customWidth="1"/>
    <col min="4881" max="4883" width="2.7109375" style="195" customWidth="1"/>
    <col min="4884" max="4884" width="2.85546875" style="195" customWidth="1"/>
    <col min="4885" max="4885" width="3" style="195" customWidth="1"/>
    <col min="4886" max="4886" width="3.140625" style="195" customWidth="1"/>
    <col min="4887" max="4887" width="3" style="195" customWidth="1"/>
    <col min="4888" max="4888" width="3.28515625" style="195" customWidth="1"/>
    <col min="4889" max="4890" width="3" style="195" customWidth="1"/>
    <col min="4891" max="4891" width="2.85546875" style="195" customWidth="1"/>
    <col min="4892" max="4892" width="3" style="195" customWidth="1"/>
    <col min="4893" max="4893" width="3.140625" style="195" customWidth="1"/>
    <col min="4894" max="4895" width="3" style="195" customWidth="1"/>
    <col min="4896" max="4896" width="3" style="195" bestFit="1" customWidth="1"/>
    <col min="4897" max="5120" width="9.140625" style="195"/>
    <col min="5121" max="5121" width="4.28515625" style="195" customWidth="1"/>
    <col min="5122" max="5122" width="4.42578125" style="195" customWidth="1"/>
    <col min="5123" max="5124" width="5.28515625" style="195" customWidth="1"/>
    <col min="5125" max="5127" width="2.7109375" style="195" customWidth="1"/>
    <col min="5128" max="5128" width="3.140625" style="195" customWidth="1"/>
    <col min="5129" max="5131" width="2.7109375" style="195" customWidth="1"/>
    <col min="5132" max="5132" width="2.85546875" style="195" customWidth="1"/>
    <col min="5133" max="5135" width="2.7109375" style="195" customWidth="1"/>
    <col min="5136" max="5136" width="3" style="195" customWidth="1"/>
    <col min="5137" max="5139" width="2.7109375" style="195" customWidth="1"/>
    <col min="5140" max="5140" width="2.85546875" style="195" customWidth="1"/>
    <col min="5141" max="5141" width="3" style="195" customWidth="1"/>
    <col min="5142" max="5142" width="3.140625" style="195" customWidth="1"/>
    <col min="5143" max="5143" width="3" style="195" customWidth="1"/>
    <col min="5144" max="5144" width="3.28515625" style="195" customWidth="1"/>
    <col min="5145" max="5146" width="3" style="195" customWidth="1"/>
    <col min="5147" max="5147" width="2.85546875" style="195" customWidth="1"/>
    <col min="5148" max="5148" width="3" style="195" customWidth="1"/>
    <col min="5149" max="5149" width="3.140625" style="195" customWidth="1"/>
    <col min="5150" max="5151" width="3" style="195" customWidth="1"/>
    <col min="5152" max="5152" width="3" style="195" bestFit="1" customWidth="1"/>
    <col min="5153" max="5376" width="9.140625" style="195"/>
    <col min="5377" max="5377" width="4.28515625" style="195" customWidth="1"/>
    <col min="5378" max="5378" width="4.42578125" style="195" customWidth="1"/>
    <col min="5379" max="5380" width="5.28515625" style="195" customWidth="1"/>
    <col min="5381" max="5383" width="2.7109375" style="195" customWidth="1"/>
    <col min="5384" max="5384" width="3.140625" style="195" customWidth="1"/>
    <col min="5385" max="5387" width="2.7109375" style="195" customWidth="1"/>
    <col min="5388" max="5388" width="2.85546875" style="195" customWidth="1"/>
    <col min="5389" max="5391" width="2.7109375" style="195" customWidth="1"/>
    <col min="5392" max="5392" width="3" style="195" customWidth="1"/>
    <col min="5393" max="5395" width="2.7109375" style="195" customWidth="1"/>
    <col min="5396" max="5396" width="2.85546875" style="195" customWidth="1"/>
    <col min="5397" max="5397" width="3" style="195" customWidth="1"/>
    <col min="5398" max="5398" width="3.140625" style="195" customWidth="1"/>
    <col min="5399" max="5399" width="3" style="195" customWidth="1"/>
    <col min="5400" max="5400" width="3.28515625" style="195" customWidth="1"/>
    <col min="5401" max="5402" width="3" style="195" customWidth="1"/>
    <col min="5403" max="5403" width="2.85546875" style="195" customWidth="1"/>
    <col min="5404" max="5404" width="3" style="195" customWidth="1"/>
    <col min="5405" max="5405" width="3.140625" style="195" customWidth="1"/>
    <col min="5406" max="5407" width="3" style="195" customWidth="1"/>
    <col min="5408" max="5408" width="3" style="195" bestFit="1" customWidth="1"/>
    <col min="5409" max="5632" width="9.140625" style="195"/>
    <col min="5633" max="5633" width="4.28515625" style="195" customWidth="1"/>
    <col min="5634" max="5634" width="4.42578125" style="195" customWidth="1"/>
    <col min="5635" max="5636" width="5.28515625" style="195" customWidth="1"/>
    <col min="5637" max="5639" width="2.7109375" style="195" customWidth="1"/>
    <col min="5640" max="5640" width="3.140625" style="195" customWidth="1"/>
    <col min="5641" max="5643" width="2.7109375" style="195" customWidth="1"/>
    <col min="5644" max="5644" width="2.85546875" style="195" customWidth="1"/>
    <col min="5645" max="5647" width="2.7109375" style="195" customWidth="1"/>
    <col min="5648" max="5648" width="3" style="195" customWidth="1"/>
    <col min="5649" max="5651" width="2.7109375" style="195" customWidth="1"/>
    <col min="5652" max="5652" width="2.85546875" style="195" customWidth="1"/>
    <col min="5653" max="5653" width="3" style="195" customWidth="1"/>
    <col min="5654" max="5654" width="3.140625" style="195" customWidth="1"/>
    <col min="5655" max="5655" width="3" style="195" customWidth="1"/>
    <col min="5656" max="5656" width="3.28515625" style="195" customWidth="1"/>
    <col min="5657" max="5658" width="3" style="195" customWidth="1"/>
    <col min="5659" max="5659" width="2.85546875" style="195" customWidth="1"/>
    <col min="5660" max="5660" width="3" style="195" customWidth="1"/>
    <col min="5661" max="5661" width="3.140625" style="195" customWidth="1"/>
    <col min="5662" max="5663" width="3" style="195" customWidth="1"/>
    <col min="5664" max="5664" width="3" style="195" bestFit="1" customWidth="1"/>
    <col min="5665" max="5888" width="9.140625" style="195"/>
    <col min="5889" max="5889" width="4.28515625" style="195" customWidth="1"/>
    <col min="5890" max="5890" width="4.42578125" style="195" customWidth="1"/>
    <col min="5891" max="5892" width="5.28515625" style="195" customWidth="1"/>
    <col min="5893" max="5895" width="2.7109375" style="195" customWidth="1"/>
    <col min="5896" max="5896" width="3.140625" style="195" customWidth="1"/>
    <col min="5897" max="5899" width="2.7109375" style="195" customWidth="1"/>
    <col min="5900" max="5900" width="2.85546875" style="195" customWidth="1"/>
    <col min="5901" max="5903" width="2.7109375" style="195" customWidth="1"/>
    <col min="5904" max="5904" width="3" style="195" customWidth="1"/>
    <col min="5905" max="5907" width="2.7109375" style="195" customWidth="1"/>
    <col min="5908" max="5908" width="2.85546875" style="195" customWidth="1"/>
    <col min="5909" max="5909" width="3" style="195" customWidth="1"/>
    <col min="5910" max="5910" width="3.140625" style="195" customWidth="1"/>
    <col min="5911" max="5911" width="3" style="195" customWidth="1"/>
    <col min="5912" max="5912" width="3.28515625" style="195" customWidth="1"/>
    <col min="5913" max="5914" width="3" style="195" customWidth="1"/>
    <col min="5915" max="5915" width="2.85546875" style="195" customWidth="1"/>
    <col min="5916" max="5916" width="3" style="195" customWidth="1"/>
    <col min="5917" max="5917" width="3.140625" style="195" customWidth="1"/>
    <col min="5918" max="5919" width="3" style="195" customWidth="1"/>
    <col min="5920" max="5920" width="3" style="195" bestFit="1" customWidth="1"/>
    <col min="5921" max="6144" width="9.140625" style="195"/>
    <col min="6145" max="6145" width="4.28515625" style="195" customWidth="1"/>
    <col min="6146" max="6146" width="4.42578125" style="195" customWidth="1"/>
    <col min="6147" max="6148" width="5.28515625" style="195" customWidth="1"/>
    <col min="6149" max="6151" width="2.7109375" style="195" customWidth="1"/>
    <col min="6152" max="6152" width="3.140625" style="195" customWidth="1"/>
    <col min="6153" max="6155" width="2.7109375" style="195" customWidth="1"/>
    <col min="6156" max="6156" width="2.85546875" style="195" customWidth="1"/>
    <col min="6157" max="6159" width="2.7109375" style="195" customWidth="1"/>
    <col min="6160" max="6160" width="3" style="195" customWidth="1"/>
    <col min="6161" max="6163" width="2.7109375" style="195" customWidth="1"/>
    <col min="6164" max="6164" width="2.85546875" style="195" customWidth="1"/>
    <col min="6165" max="6165" width="3" style="195" customWidth="1"/>
    <col min="6166" max="6166" width="3.140625" style="195" customWidth="1"/>
    <col min="6167" max="6167" width="3" style="195" customWidth="1"/>
    <col min="6168" max="6168" width="3.28515625" style="195" customWidth="1"/>
    <col min="6169" max="6170" width="3" style="195" customWidth="1"/>
    <col min="6171" max="6171" width="2.85546875" style="195" customWidth="1"/>
    <col min="6172" max="6172" width="3" style="195" customWidth="1"/>
    <col min="6173" max="6173" width="3.140625" style="195" customWidth="1"/>
    <col min="6174" max="6175" width="3" style="195" customWidth="1"/>
    <col min="6176" max="6176" width="3" style="195" bestFit="1" customWidth="1"/>
    <col min="6177" max="6400" width="9.140625" style="195"/>
    <col min="6401" max="6401" width="4.28515625" style="195" customWidth="1"/>
    <col min="6402" max="6402" width="4.42578125" style="195" customWidth="1"/>
    <col min="6403" max="6404" width="5.28515625" style="195" customWidth="1"/>
    <col min="6405" max="6407" width="2.7109375" style="195" customWidth="1"/>
    <col min="6408" max="6408" width="3.140625" style="195" customWidth="1"/>
    <col min="6409" max="6411" width="2.7109375" style="195" customWidth="1"/>
    <col min="6412" max="6412" width="2.85546875" style="195" customWidth="1"/>
    <col min="6413" max="6415" width="2.7109375" style="195" customWidth="1"/>
    <col min="6416" max="6416" width="3" style="195" customWidth="1"/>
    <col min="6417" max="6419" width="2.7109375" style="195" customWidth="1"/>
    <col min="6420" max="6420" width="2.85546875" style="195" customWidth="1"/>
    <col min="6421" max="6421" width="3" style="195" customWidth="1"/>
    <col min="6422" max="6422" width="3.140625" style="195" customWidth="1"/>
    <col min="6423" max="6423" width="3" style="195" customWidth="1"/>
    <col min="6424" max="6424" width="3.28515625" style="195" customWidth="1"/>
    <col min="6425" max="6426" width="3" style="195" customWidth="1"/>
    <col min="6427" max="6427" width="2.85546875" style="195" customWidth="1"/>
    <col min="6428" max="6428" width="3" style="195" customWidth="1"/>
    <col min="6429" max="6429" width="3.140625" style="195" customWidth="1"/>
    <col min="6430" max="6431" width="3" style="195" customWidth="1"/>
    <col min="6432" max="6432" width="3" style="195" bestFit="1" customWidth="1"/>
    <col min="6433" max="6656" width="9.140625" style="195"/>
    <col min="6657" max="6657" width="4.28515625" style="195" customWidth="1"/>
    <col min="6658" max="6658" width="4.42578125" style="195" customWidth="1"/>
    <col min="6659" max="6660" width="5.28515625" style="195" customWidth="1"/>
    <col min="6661" max="6663" width="2.7109375" style="195" customWidth="1"/>
    <col min="6664" max="6664" width="3.140625" style="195" customWidth="1"/>
    <col min="6665" max="6667" width="2.7109375" style="195" customWidth="1"/>
    <col min="6668" max="6668" width="2.85546875" style="195" customWidth="1"/>
    <col min="6669" max="6671" width="2.7109375" style="195" customWidth="1"/>
    <col min="6672" max="6672" width="3" style="195" customWidth="1"/>
    <col min="6673" max="6675" width="2.7109375" style="195" customWidth="1"/>
    <col min="6676" max="6676" width="2.85546875" style="195" customWidth="1"/>
    <col min="6677" max="6677" width="3" style="195" customWidth="1"/>
    <col min="6678" max="6678" width="3.140625" style="195" customWidth="1"/>
    <col min="6679" max="6679" width="3" style="195" customWidth="1"/>
    <col min="6680" max="6680" width="3.28515625" style="195" customWidth="1"/>
    <col min="6681" max="6682" width="3" style="195" customWidth="1"/>
    <col min="6683" max="6683" width="2.85546875" style="195" customWidth="1"/>
    <col min="6684" max="6684" width="3" style="195" customWidth="1"/>
    <col min="6685" max="6685" width="3.140625" style="195" customWidth="1"/>
    <col min="6686" max="6687" width="3" style="195" customWidth="1"/>
    <col min="6688" max="6688" width="3" style="195" bestFit="1" customWidth="1"/>
    <col min="6689" max="6912" width="9.140625" style="195"/>
    <col min="6913" max="6913" width="4.28515625" style="195" customWidth="1"/>
    <col min="6914" max="6914" width="4.42578125" style="195" customWidth="1"/>
    <col min="6915" max="6916" width="5.28515625" style="195" customWidth="1"/>
    <col min="6917" max="6919" width="2.7109375" style="195" customWidth="1"/>
    <col min="6920" max="6920" width="3.140625" style="195" customWidth="1"/>
    <col min="6921" max="6923" width="2.7109375" style="195" customWidth="1"/>
    <col min="6924" max="6924" width="2.85546875" style="195" customWidth="1"/>
    <col min="6925" max="6927" width="2.7109375" style="195" customWidth="1"/>
    <col min="6928" max="6928" width="3" style="195" customWidth="1"/>
    <col min="6929" max="6931" width="2.7109375" style="195" customWidth="1"/>
    <col min="6932" max="6932" width="2.85546875" style="195" customWidth="1"/>
    <col min="6933" max="6933" width="3" style="195" customWidth="1"/>
    <col min="6934" max="6934" width="3.140625" style="195" customWidth="1"/>
    <col min="6935" max="6935" width="3" style="195" customWidth="1"/>
    <col min="6936" max="6936" width="3.28515625" style="195" customWidth="1"/>
    <col min="6937" max="6938" width="3" style="195" customWidth="1"/>
    <col min="6939" max="6939" width="2.85546875" style="195" customWidth="1"/>
    <col min="6940" max="6940" width="3" style="195" customWidth="1"/>
    <col min="6941" max="6941" width="3.140625" style="195" customWidth="1"/>
    <col min="6942" max="6943" width="3" style="195" customWidth="1"/>
    <col min="6944" max="6944" width="3" style="195" bestFit="1" customWidth="1"/>
    <col min="6945" max="7168" width="9.140625" style="195"/>
    <col min="7169" max="7169" width="4.28515625" style="195" customWidth="1"/>
    <col min="7170" max="7170" width="4.42578125" style="195" customWidth="1"/>
    <col min="7171" max="7172" width="5.28515625" style="195" customWidth="1"/>
    <col min="7173" max="7175" width="2.7109375" style="195" customWidth="1"/>
    <col min="7176" max="7176" width="3.140625" style="195" customWidth="1"/>
    <col min="7177" max="7179" width="2.7109375" style="195" customWidth="1"/>
    <col min="7180" max="7180" width="2.85546875" style="195" customWidth="1"/>
    <col min="7181" max="7183" width="2.7109375" style="195" customWidth="1"/>
    <col min="7184" max="7184" width="3" style="195" customWidth="1"/>
    <col min="7185" max="7187" width="2.7109375" style="195" customWidth="1"/>
    <col min="7188" max="7188" width="2.85546875" style="195" customWidth="1"/>
    <col min="7189" max="7189" width="3" style="195" customWidth="1"/>
    <col min="7190" max="7190" width="3.140625" style="195" customWidth="1"/>
    <col min="7191" max="7191" width="3" style="195" customWidth="1"/>
    <col min="7192" max="7192" width="3.28515625" style="195" customWidth="1"/>
    <col min="7193" max="7194" width="3" style="195" customWidth="1"/>
    <col min="7195" max="7195" width="2.85546875" style="195" customWidth="1"/>
    <col min="7196" max="7196" width="3" style="195" customWidth="1"/>
    <col min="7197" max="7197" width="3.140625" style="195" customWidth="1"/>
    <col min="7198" max="7199" width="3" style="195" customWidth="1"/>
    <col min="7200" max="7200" width="3" style="195" bestFit="1" customWidth="1"/>
    <col min="7201" max="7424" width="9.140625" style="195"/>
    <col min="7425" max="7425" width="4.28515625" style="195" customWidth="1"/>
    <col min="7426" max="7426" width="4.42578125" style="195" customWidth="1"/>
    <col min="7427" max="7428" width="5.28515625" style="195" customWidth="1"/>
    <col min="7429" max="7431" width="2.7109375" style="195" customWidth="1"/>
    <col min="7432" max="7432" width="3.140625" style="195" customWidth="1"/>
    <col min="7433" max="7435" width="2.7109375" style="195" customWidth="1"/>
    <col min="7436" max="7436" width="2.85546875" style="195" customWidth="1"/>
    <col min="7437" max="7439" width="2.7109375" style="195" customWidth="1"/>
    <col min="7440" max="7440" width="3" style="195" customWidth="1"/>
    <col min="7441" max="7443" width="2.7109375" style="195" customWidth="1"/>
    <col min="7444" max="7444" width="2.85546875" style="195" customWidth="1"/>
    <col min="7445" max="7445" width="3" style="195" customWidth="1"/>
    <col min="7446" max="7446" width="3.140625" style="195" customWidth="1"/>
    <col min="7447" max="7447" width="3" style="195" customWidth="1"/>
    <col min="7448" max="7448" width="3.28515625" style="195" customWidth="1"/>
    <col min="7449" max="7450" width="3" style="195" customWidth="1"/>
    <col min="7451" max="7451" width="2.85546875" style="195" customWidth="1"/>
    <col min="7452" max="7452" width="3" style="195" customWidth="1"/>
    <col min="7453" max="7453" width="3.140625" style="195" customWidth="1"/>
    <col min="7454" max="7455" width="3" style="195" customWidth="1"/>
    <col min="7456" max="7456" width="3" style="195" bestFit="1" customWidth="1"/>
    <col min="7457" max="7680" width="9.140625" style="195"/>
    <col min="7681" max="7681" width="4.28515625" style="195" customWidth="1"/>
    <col min="7682" max="7682" width="4.42578125" style="195" customWidth="1"/>
    <col min="7683" max="7684" width="5.28515625" style="195" customWidth="1"/>
    <col min="7685" max="7687" width="2.7109375" style="195" customWidth="1"/>
    <col min="7688" max="7688" width="3.140625" style="195" customWidth="1"/>
    <col min="7689" max="7691" width="2.7109375" style="195" customWidth="1"/>
    <col min="7692" max="7692" width="2.85546875" style="195" customWidth="1"/>
    <col min="7693" max="7695" width="2.7109375" style="195" customWidth="1"/>
    <col min="7696" max="7696" width="3" style="195" customWidth="1"/>
    <col min="7697" max="7699" width="2.7109375" style="195" customWidth="1"/>
    <col min="7700" max="7700" width="2.85546875" style="195" customWidth="1"/>
    <col min="7701" max="7701" width="3" style="195" customWidth="1"/>
    <col min="7702" max="7702" width="3.140625" style="195" customWidth="1"/>
    <col min="7703" max="7703" width="3" style="195" customWidth="1"/>
    <col min="7704" max="7704" width="3.28515625" style="195" customWidth="1"/>
    <col min="7705" max="7706" width="3" style="195" customWidth="1"/>
    <col min="7707" max="7707" width="2.85546875" style="195" customWidth="1"/>
    <col min="7708" max="7708" width="3" style="195" customWidth="1"/>
    <col min="7709" max="7709" width="3.140625" style="195" customWidth="1"/>
    <col min="7710" max="7711" width="3" style="195" customWidth="1"/>
    <col min="7712" max="7712" width="3" style="195" bestFit="1" customWidth="1"/>
    <col min="7713" max="7936" width="9.140625" style="195"/>
    <col min="7937" max="7937" width="4.28515625" style="195" customWidth="1"/>
    <col min="7938" max="7938" width="4.42578125" style="195" customWidth="1"/>
    <col min="7939" max="7940" width="5.28515625" style="195" customWidth="1"/>
    <col min="7941" max="7943" width="2.7109375" style="195" customWidth="1"/>
    <col min="7944" max="7944" width="3.140625" style="195" customWidth="1"/>
    <col min="7945" max="7947" width="2.7109375" style="195" customWidth="1"/>
    <col min="7948" max="7948" width="2.85546875" style="195" customWidth="1"/>
    <col min="7949" max="7951" width="2.7109375" style="195" customWidth="1"/>
    <col min="7952" max="7952" width="3" style="195" customWidth="1"/>
    <col min="7953" max="7955" width="2.7109375" style="195" customWidth="1"/>
    <col min="7956" max="7956" width="2.85546875" style="195" customWidth="1"/>
    <col min="7957" max="7957" width="3" style="195" customWidth="1"/>
    <col min="7958" max="7958" width="3.140625" style="195" customWidth="1"/>
    <col min="7959" max="7959" width="3" style="195" customWidth="1"/>
    <col min="7960" max="7960" width="3.28515625" style="195" customWidth="1"/>
    <col min="7961" max="7962" width="3" style="195" customWidth="1"/>
    <col min="7963" max="7963" width="2.85546875" style="195" customWidth="1"/>
    <col min="7964" max="7964" width="3" style="195" customWidth="1"/>
    <col min="7965" max="7965" width="3.140625" style="195" customWidth="1"/>
    <col min="7966" max="7967" width="3" style="195" customWidth="1"/>
    <col min="7968" max="7968" width="3" style="195" bestFit="1" customWidth="1"/>
    <col min="7969" max="8192" width="9.140625" style="195"/>
    <col min="8193" max="8193" width="4.28515625" style="195" customWidth="1"/>
    <col min="8194" max="8194" width="4.42578125" style="195" customWidth="1"/>
    <col min="8195" max="8196" width="5.28515625" style="195" customWidth="1"/>
    <col min="8197" max="8199" width="2.7109375" style="195" customWidth="1"/>
    <col min="8200" max="8200" width="3.140625" style="195" customWidth="1"/>
    <col min="8201" max="8203" width="2.7109375" style="195" customWidth="1"/>
    <col min="8204" max="8204" width="2.85546875" style="195" customWidth="1"/>
    <col min="8205" max="8207" width="2.7109375" style="195" customWidth="1"/>
    <col min="8208" max="8208" width="3" style="195" customWidth="1"/>
    <col min="8209" max="8211" width="2.7109375" style="195" customWidth="1"/>
    <col min="8212" max="8212" width="2.85546875" style="195" customWidth="1"/>
    <col min="8213" max="8213" width="3" style="195" customWidth="1"/>
    <col min="8214" max="8214" width="3.140625" style="195" customWidth="1"/>
    <col min="8215" max="8215" width="3" style="195" customWidth="1"/>
    <col min="8216" max="8216" width="3.28515625" style="195" customWidth="1"/>
    <col min="8217" max="8218" width="3" style="195" customWidth="1"/>
    <col min="8219" max="8219" width="2.85546875" style="195" customWidth="1"/>
    <col min="8220" max="8220" width="3" style="195" customWidth="1"/>
    <col min="8221" max="8221" width="3.140625" style="195" customWidth="1"/>
    <col min="8222" max="8223" width="3" style="195" customWidth="1"/>
    <col min="8224" max="8224" width="3" style="195" bestFit="1" customWidth="1"/>
    <col min="8225" max="8448" width="9.140625" style="195"/>
    <col min="8449" max="8449" width="4.28515625" style="195" customWidth="1"/>
    <col min="8450" max="8450" width="4.42578125" style="195" customWidth="1"/>
    <col min="8451" max="8452" width="5.28515625" style="195" customWidth="1"/>
    <col min="8453" max="8455" width="2.7109375" style="195" customWidth="1"/>
    <col min="8456" max="8456" width="3.140625" style="195" customWidth="1"/>
    <col min="8457" max="8459" width="2.7109375" style="195" customWidth="1"/>
    <col min="8460" max="8460" width="2.85546875" style="195" customWidth="1"/>
    <col min="8461" max="8463" width="2.7109375" style="195" customWidth="1"/>
    <col min="8464" max="8464" width="3" style="195" customWidth="1"/>
    <col min="8465" max="8467" width="2.7109375" style="195" customWidth="1"/>
    <col min="8468" max="8468" width="2.85546875" style="195" customWidth="1"/>
    <col min="8469" max="8469" width="3" style="195" customWidth="1"/>
    <col min="8470" max="8470" width="3.140625" style="195" customWidth="1"/>
    <col min="8471" max="8471" width="3" style="195" customWidth="1"/>
    <col min="8472" max="8472" width="3.28515625" style="195" customWidth="1"/>
    <col min="8473" max="8474" width="3" style="195" customWidth="1"/>
    <col min="8475" max="8475" width="2.85546875" style="195" customWidth="1"/>
    <col min="8476" max="8476" width="3" style="195" customWidth="1"/>
    <col min="8477" max="8477" width="3.140625" style="195" customWidth="1"/>
    <col min="8478" max="8479" width="3" style="195" customWidth="1"/>
    <col min="8480" max="8480" width="3" style="195" bestFit="1" customWidth="1"/>
    <col min="8481" max="8704" width="9.140625" style="195"/>
    <col min="8705" max="8705" width="4.28515625" style="195" customWidth="1"/>
    <col min="8706" max="8706" width="4.42578125" style="195" customWidth="1"/>
    <col min="8707" max="8708" width="5.28515625" style="195" customWidth="1"/>
    <col min="8709" max="8711" width="2.7109375" style="195" customWidth="1"/>
    <col min="8712" max="8712" width="3.140625" style="195" customWidth="1"/>
    <col min="8713" max="8715" width="2.7109375" style="195" customWidth="1"/>
    <col min="8716" max="8716" width="2.85546875" style="195" customWidth="1"/>
    <col min="8717" max="8719" width="2.7109375" style="195" customWidth="1"/>
    <col min="8720" max="8720" width="3" style="195" customWidth="1"/>
    <col min="8721" max="8723" width="2.7109375" style="195" customWidth="1"/>
    <col min="8724" max="8724" width="2.85546875" style="195" customWidth="1"/>
    <col min="8725" max="8725" width="3" style="195" customWidth="1"/>
    <col min="8726" max="8726" width="3.140625" style="195" customWidth="1"/>
    <col min="8727" max="8727" width="3" style="195" customWidth="1"/>
    <col min="8728" max="8728" width="3.28515625" style="195" customWidth="1"/>
    <col min="8729" max="8730" width="3" style="195" customWidth="1"/>
    <col min="8731" max="8731" width="2.85546875" style="195" customWidth="1"/>
    <col min="8732" max="8732" width="3" style="195" customWidth="1"/>
    <col min="8733" max="8733" width="3.140625" style="195" customWidth="1"/>
    <col min="8734" max="8735" width="3" style="195" customWidth="1"/>
    <col min="8736" max="8736" width="3" style="195" bestFit="1" customWidth="1"/>
    <col min="8737" max="8960" width="9.140625" style="195"/>
    <col min="8961" max="8961" width="4.28515625" style="195" customWidth="1"/>
    <col min="8962" max="8962" width="4.42578125" style="195" customWidth="1"/>
    <col min="8963" max="8964" width="5.28515625" style="195" customWidth="1"/>
    <col min="8965" max="8967" width="2.7109375" style="195" customWidth="1"/>
    <col min="8968" max="8968" width="3.140625" style="195" customWidth="1"/>
    <col min="8969" max="8971" width="2.7109375" style="195" customWidth="1"/>
    <col min="8972" max="8972" width="2.85546875" style="195" customWidth="1"/>
    <col min="8973" max="8975" width="2.7109375" style="195" customWidth="1"/>
    <col min="8976" max="8976" width="3" style="195" customWidth="1"/>
    <col min="8977" max="8979" width="2.7109375" style="195" customWidth="1"/>
    <col min="8980" max="8980" width="2.85546875" style="195" customWidth="1"/>
    <col min="8981" max="8981" width="3" style="195" customWidth="1"/>
    <col min="8982" max="8982" width="3.140625" style="195" customWidth="1"/>
    <col min="8983" max="8983" width="3" style="195" customWidth="1"/>
    <col min="8984" max="8984" width="3.28515625" style="195" customWidth="1"/>
    <col min="8985" max="8986" width="3" style="195" customWidth="1"/>
    <col min="8987" max="8987" width="2.85546875" style="195" customWidth="1"/>
    <col min="8988" max="8988" width="3" style="195" customWidth="1"/>
    <col min="8989" max="8989" width="3.140625" style="195" customWidth="1"/>
    <col min="8990" max="8991" width="3" style="195" customWidth="1"/>
    <col min="8992" max="8992" width="3" style="195" bestFit="1" customWidth="1"/>
    <col min="8993" max="9216" width="9.140625" style="195"/>
    <col min="9217" max="9217" width="4.28515625" style="195" customWidth="1"/>
    <col min="9218" max="9218" width="4.42578125" style="195" customWidth="1"/>
    <col min="9219" max="9220" width="5.28515625" style="195" customWidth="1"/>
    <col min="9221" max="9223" width="2.7109375" style="195" customWidth="1"/>
    <col min="9224" max="9224" width="3.140625" style="195" customWidth="1"/>
    <col min="9225" max="9227" width="2.7109375" style="195" customWidth="1"/>
    <col min="9228" max="9228" width="2.85546875" style="195" customWidth="1"/>
    <col min="9229" max="9231" width="2.7109375" style="195" customWidth="1"/>
    <col min="9232" max="9232" width="3" style="195" customWidth="1"/>
    <col min="9233" max="9235" width="2.7109375" style="195" customWidth="1"/>
    <col min="9236" max="9236" width="2.85546875" style="195" customWidth="1"/>
    <col min="9237" max="9237" width="3" style="195" customWidth="1"/>
    <col min="9238" max="9238" width="3.140625" style="195" customWidth="1"/>
    <col min="9239" max="9239" width="3" style="195" customWidth="1"/>
    <col min="9240" max="9240" width="3.28515625" style="195" customWidth="1"/>
    <col min="9241" max="9242" width="3" style="195" customWidth="1"/>
    <col min="9243" max="9243" width="2.85546875" style="195" customWidth="1"/>
    <col min="9244" max="9244" width="3" style="195" customWidth="1"/>
    <col min="9245" max="9245" width="3.140625" style="195" customWidth="1"/>
    <col min="9246" max="9247" width="3" style="195" customWidth="1"/>
    <col min="9248" max="9248" width="3" style="195" bestFit="1" customWidth="1"/>
    <col min="9249" max="9472" width="9.140625" style="195"/>
    <col min="9473" max="9473" width="4.28515625" style="195" customWidth="1"/>
    <col min="9474" max="9474" width="4.42578125" style="195" customWidth="1"/>
    <col min="9475" max="9476" width="5.28515625" style="195" customWidth="1"/>
    <col min="9477" max="9479" width="2.7109375" style="195" customWidth="1"/>
    <col min="9480" max="9480" width="3.140625" style="195" customWidth="1"/>
    <col min="9481" max="9483" width="2.7109375" style="195" customWidth="1"/>
    <col min="9484" max="9484" width="2.85546875" style="195" customWidth="1"/>
    <col min="9485" max="9487" width="2.7109375" style="195" customWidth="1"/>
    <col min="9488" max="9488" width="3" style="195" customWidth="1"/>
    <col min="9489" max="9491" width="2.7109375" style="195" customWidth="1"/>
    <col min="9492" max="9492" width="2.85546875" style="195" customWidth="1"/>
    <col min="9493" max="9493" width="3" style="195" customWidth="1"/>
    <col min="9494" max="9494" width="3.140625" style="195" customWidth="1"/>
    <col min="9495" max="9495" width="3" style="195" customWidth="1"/>
    <col min="9496" max="9496" width="3.28515625" style="195" customWidth="1"/>
    <col min="9497" max="9498" width="3" style="195" customWidth="1"/>
    <col min="9499" max="9499" width="2.85546875" style="195" customWidth="1"/>
    <col min="9500" max="9500" width="3" style="195" customWidth="1"/>
    <col min="9501" max="9501" width="3.140625" style="195" customWidth="1"/>
    <col min="9502" max="9503" width="3" style="195" customWidth="1"/>
    <col min="9504" max="9504" width="3" style="195" bestFit="1" customWidth="1"/>
    <col min="9505" max="9728" width="9.140625" style="195"/>
    <col min="9729" max="9729" width="4.28515625" style="195" customWidth="1"/>
    <col min="9730" max="9730" width="4.42578125" style="195" customWidth="1"/>
    <col min="9731" max="9732" width="5.28515625" style="195" customWidth="1"/>
    <col min="9733" max="9735" width="2.7109375" style="195" customWidth="1"/>
    <col min="9736" max="9736" width="3.140625" style="195" customWidth="1"/>
    <col min="9737" max="9739" width="2.7109375" style="195" customWidth="1"/>
    <col min="9740" max="9740" width="2.85546875" style="195" customWidth="1"/>
    <col min="9741" max="9743" width="2.7109375" style="195" customWidth="1"/>
    <col min="9744" max="9744" width="3" style="195" customWidth="1"/>
    <col min="9745" max="9747" width="2.7109375" style="195" customWidth="1"/>
    <col min="9748" max="9748" width="2.85546875" style="195" customWidth="1"/>
    <col min="9749" max="9749" width="3" style="195" customWidth="1"/>
    <col min="9750" max="9750" width="3.140625" style="195" customWidth="1"/>
    <col min="9751" max="9751" width="3" style="195" customWidth="1"/>
    <col min="9752" max="9752" width="3.28515625" style="195" customWidth="1"/>
    <col min="9753" max="9754" width="3" style="195" customWidth="1"/>
    <col min="9755" max="9755" width="2.85546875" style="195" customWidth="1"/>
    <col min="9756" max="9756" width="3" style="195" customWidth="1"/>
    <col min="9757" max="9757" width="3.140625" style="195" customWidth="1"/>
    <col min="9758" max="9759" width="3" style="195" customWidth="1"/>
    <col min="9760" max="9760" width="3" style="195" bestFit="1" customWidth="1"/>
    <col min="9761" max="9984" width="9.140625" style="195"/>
    <col min="9985" max="9985" width="4.28515625" style="195" customWidth="1"/>
    <col min="9986" max="9986" width="4.42578125" style="195" customWidth="1"/>
    <col min="9987" max="9988" width="5.28515625" style="195" customWidth="1"/>
    <col min="9989" max="9991" width="2.7109375" style="195" customWidth="1"/>
    <col min="9992" max="9992" width="3.140625" style="195" customWidth="1"/>
    <col min="9993" max="9995" width="2.7109375" style="195" customWidth="1"/>
    <col min="9996" max="9996" width="2.85546875" style="195" customWidth="1"/>
    <col min="9997" max="9999" width="2.7109375" style="195" customWidth="1"/>
    <col min="10000" max="10000" width="3" style="195" customWidth="1"/>
    <col min="10001" max="10003" width="2.7109375" style="195" customWidth="1"/>
    <col min="10004" max="10004" width="2.85546875" style="195" customWidth="1"/>
    <col min="10005" max="10005" width="3" style="195" customWidth="1"/>
    <col min="10006" max="10006" width="3.140625" style="195" customWidth="1"/>
    <col min="10007" max="10007" width="3" style="195" customWidth="1"/>
    <col min="10008" max="10008" width="3.28515625" style="195" customWidth="1"/>
    <col min="10009" max="10010" width="3" style="195" customWidth="1"/>
    <col min="10011" max="10011" width="2.85546875" style="195" customWidth="1"/>
    <col min="10012" max="10012" width="3" style="195" customWidth="1"/>
    <col min="10013" max="10013" width="3.140625" style="195" customWidth="1"/>
    <col min="10014" max="10015" width="3" style="195" customWidth="1"/>
    <col min="10016" max="10016" width="3" style="195" bestFit="1" customWidth="1"/>
    <col min="10017" max="10240" width="9.140625" style="195"/>
    <col min="10241" max="10241" width="4.28515625" style="195" customWidth="1"/>
    <col min="10242" max="10242" width="4.42578125" style="195" customWidth="1"/>
    <col min="10243" max="10244" width="5.28515625" style="195" customWidth="1"/>
    <col min="10245" max="10247" width="2.7109375" style="195" customWidth="1"/>
    <col min="10248" max="10248" width="3.140625" style="195" customWidth="1"/>
    <col min="10249" max="10251" width="2.7109375" style="195" customWidth="1"/>
    <col min="10252" max="10252" width="2.85546875" style="195" customWidth="1"/>
    <col min="10253" max="10255" width="2.7109375" style="195" customWidth="1"/>
    <col min="10256" max="10256" width="3" style="195" customWidth="1"/>
    <col min="10257" max="10259" width="2.7109375" style="195" customWidth="1"/>
    <col min="10260" max="10260" width="2.85546875" style="195" customWidth="1"/>
    <col min="10261" max="10261" width="3" style="195" customWidth="1"/>
    <col min="10262" max="10262" width="3.140625" style="195" customWidth="1"/>
    <col min="10263" max="10263" width="3" style="195" customWidth="1"/>
    <col min="10264" max="10264" width="3.28515625" style="195" customWidth="1"/>
    <col min="10265" max="10266" width="3" style="195" customWidth="1"/>
    <col min="10267" max="10267" width="2.85546875" style="195" customWidth="1"/>
    <col min="10268" max="10268" width="3" style="195" customWidth="1"/>
    <col min="10269" max="10269" width="3.140625" style="195" customWidth="1"/>
    <col min="10270" max="10271" width="3" style="195" customWidth="1"/>
    <col min="10272" max="10272" width="3" style="195" bestFit="1" customWidth="1"/>
    <col min="10273" max="10496" width="9.140625" style="195"/>
    <col min="10497" max="10497" width="4.28515625" style="195" customWidth="1"/>
    <col min="10498" max="10498" width="4.42578125" style="195" customWidth="1"/>
    <col min="10499" max="10500" width="5.28515625" style="195" customWidth="1"/>
    <col min="10501" max="10503" width="2.7109375" style="195" customWidth="1"/>
    <col min="10504" max="10504" width="3.140625" style="195" customWidth="1"/>
    <col min="10505" max="10507" width="2.7109375" style="195" customWidth="1"/>
    <col min="10508" max="10508" width="2.85546875" style="195" customWidth="1"/>
    <col min="10509" max="10511" width="2.7109375" style="195" customWidth="1"/>
    <col min="10512" max="10512" width="3" style="195" customWidth="1"/>
    <col min="10513" max="10515" width="2.7109375" style="195" customWidth="1"/>
    <col min="10516" max="10516" width="2.85546875" style="195" customWidth="1"/>
    <col min="10517" max="10517" width="3" style="195" customWidth="1"/>
    <col min="10518" max="10518" width="3.140625" style="195" customWidth="1"/>
    <col min="10519" max="10519" width="3" style="195" customWidth="1"/>
    <col min="10520" max="10520" width="3.28515625" style="195" customWidth="1"/>
    <col min="10521" max="10522" width="3" style="195" customWidth="1"/>
    <col min="10523" max="10523" width="2.85546875" style="195" customWidth="1"/>
    <col min="10524" max="10524" width="3" style="195" customWidth="1"/>
    <col min="10525" max="10525" width="3.140625" style="195" customWidth="1"/>
    <col min="10526" max="10527" width="3" style="195" customWidth="1"/>
    <col min="10528" max="10528" width="3" style="195" bestFit="1" customWidth="1"/>
    <col min="10529" max="10752" width="9.140625" style="195"/>
    <col min="10753" max="10753" width="4.28515625" style="195" customWidth="1"/>
    <col min="10754" max="10754" width="4.42578125" style="195" customWidth="1"/>
    <col min="10755" max="10756" width="5.28515625" style="195" customWidth="1"/>
    <col min="10757" max="10759" width="2.7109375" style="195" customWidth="1"/>
    <col min="10760" max="10760" width="3.140625" style="195" customWidth="1"/>
    <col min="10761" max="10763" width="2.7109375" style="195" customWidth="1"/>
    <col min="10764" max="10764" width="2.85546875" style="195" customWidth="1"/>
    <col min="10765" max="10767" width="2.7109375" style="195" customWidth="1"/>
    <col min="10768" max="10768" width="3" style="195" customWidth="1"/>
    <col min="10769" max="10771" width="2.7109375" style="195" customWidth="1"/>
    <col min="10772" max="10772" width="2.85546875" style="195" customWidth="1"/>
    <col min="10773" max="10773" width="3" style="195" customWidth="1"/>
    <col min="10774" max="10774" width="3.140625" style="195" customWidth="1"/>
    <col min="10775" max="10775" width="3" style="195" customWidth="1"/>
    <col min="10776" max="10776" width="3.28515625" style="195" customWidth="1"/>
    <col min="10777" max="10778" width="3" style="195" customWidth="1"/>
    <col min="10779" max="10779" width="2.85546875" style="195" customWidth="1"/>
    <col min="10780" max="10780" width="3" style="195" customWidth="1"/>
    <col min="10781" max="10781" width="3.140625" style="195" customWidth="1"/>
    <col min="10782" max="10783" width="3" style="195" customWidth="1"/>
    <col min="10784" max="10784" width="3" style="195" bestFit="1" customWidth="1"/>
    <col min="10785" max="11008" width="9.140625" style="195"/>
    <col min="11009" max="11009" width="4.28515625" style="195" customWidth="1"/>
    <col min="11010" max="11010" width="4.42578125" style="195" customWidth="1"/>
    <col min="11011" max="11012" width="5.28515625" style="195" customWidth="1"/>
    <col min="11013" max="11015" width="2.7109375" style="195" customWidth="1"/>
    <col min="11016" max="11016" width="3.140625" style="195" customWidth="1"/>
    <col min="11017" max="11019" width="2.7109375" style="195" customWidth="1"/>
    <col min="11020" max="11020" width="2.85546875" style="195" customWidth="1"/>
    <col min="11021" max="11023" width="2.7109375" style="195" customWidth="1"/>
    <col min="11024" max="11024" width="3" style="195" customWidth="1"/>
    <col min="11025" max="11027" width="2.7109375" style="195" customWidth="1"/>
    <col min="11028" max="11028" width="2.85546875" style="195" customWidth="1"/>
    <col min="11029" max="11029" width="3" style="195" customWidth="1"/>
    <col min="11030" max="11030" width="3.140625" style="195" customWidth="1"/>
    <col min="11031" max="11031" width="3" style="195" customWidth="1"/>
    <col min="11032" max="11032" width="3.28515625" style="195" customWidth="1"/>
    <col min="11033" max="11034" width="3" style="195" customWidth="1"/>
    <col min="11035" max="11035" width="2.85546875" style="195" customWidth="1"/>
    <col min="11036" max="11036" width="3" style="195" customWidth="1"/>
    <col min="11037" max="11037" width="3.140625" style="195" customWidth="1"/>
    <col min="11038" max="11039" width="3" style="195" customWidth="1"/>
    <col min="11040" max="11040" width="3" style="195" bestFit="1" customWidth="1"/>
    <col min="11041" max="11264" width="9.140625" style="195"/>
    <col min="11265" max="11265" width="4.28515625" style="195" customWidth="1"/>
    <col min="11266" max="11266" width="4.42578125" style="195" customWidth="1"/>
    <col min="11267" max="11268" width="5.28515625" style="195" customWidth="1"/>
    <col min="11269" max="11271" width="2.7109375" style="195" customWidth="1"/>
    <col min="11272" max="11272" width="3.140625" style="195" customWidth="1"/>
    <col min="11273" max="11275" width="2.7109375" style="195" customWidth="1"/>
    <col min="11276" max="11276" width="2.85546875" style="195" customWidth="1"/>
    <col min="11277" max="11279" width="2.7109375" style="195" customWidth="1"/>
    <col min="11280" max="11280" width="3" style="195" customWidth="1"/>
    <col min="11281" max="11283" width="2.7109375" style="195" customWidth="1"/>
    <col min="11284" max="11284" width="2.85546875" style="195" customWidth="1"/>
    <col min="11285" max="11285" width="3" style="195" customWidth="1"/>
    <col min="11286" max="11286" width="3.140625" style="195" customWidth="1"/>
    <col min="11287" max="11287" width="3" style="195" customWidth="1"/>
    <col min="11288" max="11288" width="3.28515625" style="195" customWidth="1"/>
    <col min="11289" max="11290" width="3" style="195" customWidth="1"/>
    <col min="11291" max="11291" width="2.85546875" style="195" customWidth="1"/>
    <col min="11292" max="11292" width="3" style="195" customWidth="1"/>
    <col min="11293" max="11293" width="3.140625" style="195" customWidth="1"/>
    <col min="11294" max="11295" width="3" style="195" customWidth="1"/>
    <col min="11296" max="11296" width="3" style="195" bestFit="1" customWidth="1"/>
    <col min="11297" max="11520" width="9.140625" style="195"/>
    <col min="11521" max="11521" width="4.28515625" style="195" customWidth="1"/>
    <col min="11522" max="11522" width="4.42578125" style="195" customWidth="1"/>
    <col min="11523" max="11524" width="5.28515625" style="195" customWidth="1"/>
    <col min="11525" max="11527" width="2.7109375" style="195" customWidth="1"/>
    <col min="11528" max="11528" width="3.140625" style="195" customWidth="1"/>
    <col min="11529" max="11531" width="2.7109375" style="195" customWidth="1"/>
    <col min="11532" max="11532" width="2.85546875" style="195" customWidth="1"/>
    <col min="11533" max="11535" width="2.7109375" style="195" customWidth="1"/>
    <col min="11536" max="11536" width="3" style="195" customWidth="1"/>
    <col min="11537" max="11539" width="2.7109375" style="195" customWidth="1"/>
    <col min="11540" max="11540" width="2.85546875" style="195" customWidth="1"/>
    <col min="11541" max="11541" width="3" style="195" customWidth="1"/>
    <col min="11542" max="11542" width="3.140625" style="195" customWidth="1"/>
    <col min="11543" max="11543" width="3" style="195" customWidth="1"/>
    <col min="11544" max="11544" width="3.28515625" style="195" customWidth="1"/>
    <col min="11545" max="11546" width="3" style="195" customWidth="1"/>
    <col min="11547" max="11547" width="2.85546875" style="195" customWidth="1"/>
    <col min="11548" max="11548" width="3" style="195" customWidth="1"/>
    <col min="11549" max="11549" width="3.140625" style="195" customWidth="1"/>
    <col min="11550" max="11551" width="3" style="195" customWidth="1"/>
    <col min="11552" max="11552" width="3" style="195" bestFit="1" customWidth="1"/>
    <col min="11553" max="11776" width="9.140625" style="195"/>
    <col min="11777" max="11777" width="4.28515625" style="195" customWidth="1"/>
    <col min="11778" max="11778" width="4.42578125" style="195" customWidth="1"/>
    <col min="11779" max="11780" width="5.28515625" style="195" customWidth="1"/>
    <col min="11781" max="11783" width="2.7109375" style="195" customWidth="1"/>
    <col min="11784" max="11784" width="3.140625" style="195" customWidth="1"/>
    <col min="11785" max="11787" width="2.7109375" style="195" customWidth="1"/>
    <col min="11788" max="11788" width="2.85546875" style="195" customWidth="1"/>
    <col min="11789" max="11791" width="2.7109375" style="195" customWidth="1"/>
    <col min="11792" max="11792" width="3" style="195" customWidth="1"/>
    <col min="11793" max="11795" width="2.7109375" style="195" customWidth="1"/>
    <col min="11796" max="11796" width="2.85546875" style="195" customWidth="1"/>
    <col min="11797" max="11797" width="3" style="195" customWidth="1"/>
    <col min="11798" max="11798" width="3.140625" style="195" customWidth="1"/>
    <col min="11799" max="11799" width="3" style="195" customWidth="1"/>
    <col min="11800" max="11800" width="3.28515625" style="195" customWidth="1"/>
    <col min="11801" max="11802" width="3" style="195" customWidth="1"/>
    <col min="11803" max="11803" width="2.85546875" style="195" customWidth="1"/>
    <col min="11804" max="11804" width="3" style="195" customWidth="1"/>
    <col min="11805" max="11805" width="3.140625" style="195" customWidth="1"/>
    <col min="11806" max="11807" width="3" style="195" customWidth="1"/>
    <col min="11808" max="11808" width="3" style="195" bestFit="1" customWidth="1"/>
    <col min="11809" max="12032" width="9.140625" style="195"/>
    <col min="12033" max="12033" width="4.28515625" style="195" customWidth="1"/>
    <col min="12034" max="12034" width="4.42578125" style="195" customWidth="1"/>
    <col min="12035" max="12036" width="5.28515625" style="195" customWidth="1"/>
    <col min="12037" max="12039" width="2.7109375" style="195" customWidth="1"/>
    <col min="12040" max="12040" width="3.140625" style="195" customWidth="1"/>
    <col min="12041" max="12043" width="2.7109375" style="195" customWidth="1"/>
    <col min="12044" max="12044" width="2.85546875" style="195" customWidth="1"/>
    <col min="12045" max="12047" width="2.7109375" style="195" customWidth="1"/>
    <col min="12048" max="12048" width="3" style="195" customWidth="1"/>
    <col min="12049" max="12051" width="2.7109375" style="195" customWidth="1"/>
    <col min="12052" max="12052" width="2.85546875" style="195" customWidth="1"/>
    <col min="12053" max="12053" width="3" style="195" customWidth="1"/>
    <col min="12054" max="12054" width="3.140625" style="195" customWidth="1"/>
    <col min="12055" max="12055" width="3" style="195" customWidth="1"/>
    <col min="12056" max="12056" width="3.28515625" style="195" customWidth="1"/>
    <col min="12057" max="12058" width="3" style="195" customWidth="1"/>
    <col min="12059" max="12059" width="2.85546875" style="195" customWidth="1"/>
    <col min="12060" max="12060" width="3" style="195" customWidth="1"/>
    <col min="12061" max="12061" width="3.140625" style="195" customWidth="1"/>
    <col min="12062" max="12063" width="3" style="195" customWidth="1"/>
    <col min="12064" max="12064" width="3" style="195" bestFit="1" customWidth="1"/>
    <col min="12065" max="12288" width="9.140625" style="195"/>
    <col min="12289" max="12289" width="4.28515625" style="195" customWidth="1"/>
    <col min="12290" max="12290" width="4.42578125" style="195" customWidth="1"/>
    <col min="12291" max="12292" width="5.28515625" style="195" customWidth="1"/>
    <col min="12293" max="12295" width="2.7109375" style="195" customWidth="1"/>
    <col min="12296" max="12296" width="3.140625" style="195" customWidth="1"/>
    <col min="12297" max="12299" width="2.7109375" style="195" customWidth="1"/>
    <col min="12300" max="12300" width="2.85546875" style="195" customWidth="1"/>
    <col min="12301" max="12303" width="2.7109375" style="195" customWidth="1"/>
    <col min="12304" max="12304" width="3" style="195" customWidth="1"/>
    <col min="12305" max="12307" width="2.7109375" style="195" customWidth="1"/>
    <col min="12308" max="12308" width="2.85546875" style="195" customWidth="1"/>
    <col min="12309" max="12309" width="3" style="195" customWidth="1"/>
    <col min="12310" max="12310" width="3.140625" style="195" customWidth="1"/>
    <col min="12311" max="12311" width="3" style="195" customWidth="1"/>
    <col min="12312" max="12312" width="3.28515625" style="195" customWidth="1"/>
    <col min="12313" max="12314" width="3" style="195" customWidth="1"/>
    <col min="12315" max="12315" width="2.85546875" style="195" customWidth="1"/>
    <col min="12316" max="12316" width="3" style="195" customWidth="1"/>
    <col min="12317" max="12317" width="3.140625" style="195" customWidth="1"/>
    <col min="12318" max="12319" width="3" style="195" customWidth="1"/>
    <col min="12320" max="12320" width="3" style="195" bestFit="1" customWidth="1"/>
    <col min="12321" max="12544" width="9.140625" style="195"/>
    <col min="12545" max="12545" width="4.28515625" style="195" customWidth="1"/>
    <col min="12546" max="12546" width="4.42578125" style="195" customWidth="1"/>
    <col min="12547" max="12548" width="5.28515625" style="195" customWidth="1"/>
    <col min="12549" max="12551" width="2.7109375" style="195" customWidth="1"/>
    <col min="12552" max="12552" width="3.140625" style="195" customWidth="1"/>
    <col min="12553" max="12555" width="2.7109375" style="195" customWidth="1"/>
    <col min="12556" max="12556" width="2.85546875" style="195" customWidth="1"/>
    <col min="12557" max="12559" width="2.7109375" style="195" customWidth="1"/>
    <col min="12560" max="12560" width="3" style="195" customWidth="1"/>
    <col min="12561" max="12563" width="2.7109375" style="195" customWidth="1"/>
    <col min="12564" max="12564" width="2.85546875" style="195" customWidth="1"/>
    <col min="12565" max="12565" width="3" style="195" customWidth="1"/>
    <col min="12566" max="12566" width="3.140625" style="195" customWidth="1"/>
    <col min="12567" max="12567" width="3" style="195" customWidth="1"/>
    <col min="12568" max="12568" width="3.28515625" style="195" customWidth="1"/>
    <col min="12569" max="12570" width="3" style="195" customWidth="1"/>
    <col min="12571" max="12571" width="2.85546875" style="195" customWidth="1"/>
    <col min="12572" max="12572" width="3" style="195" customWidth="1"/>
    <col min="12573" max="12573" width="3.140625" style="195" customWidth="1"/>
    <col min="12574" max="12575" width="3" style="195" customWidth="1"/>
    <col min="12576" max="12576" width="3" style="195" bestFit="1" customWidth="1"/>
    <col min="12577" max="12800" width="9.140625" style="195"/>
    <col min="12801" max="12801" width="4.28515625" style="195" customWidth="1"/>
    <col min="12802" max="12802" width="4.42578125" style="195" customWidth="1"/>
    <col min="12803" max="12804" width="5.28515625" style="195" customWidth="1"/>
    <col min="12805" max="12807" width="2.7109375" style="195" customWidth="1"/>
    <col min="12808" max="12808" width="3.140625" style="195" customWidth="1"/>
    <col min="12809" max="12811" width="2.7109375" style="195" customWidth="1"/>
    <col min="12812" max="12812" width="2.85546875" style="195" customWidth="1"/>
    <col min="12813" max="12815" width="2.7109375" style="195" customWidth="1"/>
    <col min="12816" max="12816" width="3" style="195" customWidth="1"/>
    <col min="12817" max="12819" width="2.7109375" style="195" customWidth="1"/>
    <col min="12820" max="12820" width="2.85546875" style="195" customWidth="1"/>
    <col min="12821" max="12821" width="3" style="195" customWidth="1"/>
    <col min="12822" max="12822" width="3.140625" style="195" customWidth="1"/>
    <col min="12823" max="12823" width="3" style="195" customWidth="1"/>
    <col min="12824" max="12824" width="3.28515625" style="195" customWidth="1"/>
    <col min="12825" max="12826" width="3" style="195" customWidth="1"/>
    <col min="12827" max="12827" width="2.85546875" style="195" customWidth="1"/>
    <col min="12828" max="12828" width="3" style="195" customWidth="1"/>
    <col min="12829" max="12829" width="3.140625" style="195" customWidth="1"/>
    <col min="12830" max="12831" width="3" style="195" customWidth="1"/>
    <col min="12832" max="12832" width="3" style="195" bestFit="1" customWidth="1"/>
    <col min="12833" max="13056" width="9.140625" style="195"/>
    <col min="13057" max="13057" width="4.28515625" style="195" customWidth="1"/>
    <col min="13058" max="13058" width="4.42578125" style="195" customWidth="1"/>
    <col min="13059" max="13060" width="5.28515625" style="195" customWidth="1"/>
    <col min="13061" max="13063" width="2.7109375" style="195" customWidth="1"/>
    <col min="13064" max="13064" width="3.140625" style="195" customWidth="1"/>
    <col min="13065" max="13067" width="2.7109375" style="195" customWidth="1"/>
    <col min="13068" max="13068" width="2.85546875" style="195" customWidth="1"/>
    <col min="13069" max="13071" width="2.7109375" style="195" customWidth="1"/>
    <col min="13072" max="13072" width="3" style="195" customWidth="1"/>
    <col min="13073" max="13075" width="2.7109375" style="195" customWidth="1"/>
    <col min="13076" max="13076" width="2.85546875" style="195" customWidth="1"/>
    <col min="13077" max="13077" width="3" style="195" customWidth="1"/>
    <col min="13078" max="13078" width="3.140625" style="195" customWidth="1"/>
    <col min="13079" max="13079" width="3" style="195" customWidth="1"/>
    <col min="13080" max="13080" width="3.28515625" style="195" customWidth="1"/>
    <col min="13081" max="13082" width="3" style="195" customWidth="1"/>
    <col min="13083" max="13083" width="2.85546875" style="195" customWidth="1"/>
    <col min="13084" max="13084" width="3" style="195" customWidth="1"/>
    <col min="13085" max="13085" width="3.140625" style="195" customWidth="1"/>
    <col min="13086" max="13087" width="3" style="195" customWidth="1"/>
    <col min="13088" max="13088" width="3" style="195" bestFit="1" customWidth="1"/>
    <col min="13089" max="13312" width="9.140625" style="195"/>
    <col min="13313" max="13313" width="4.28515625" style="195" customWidth="1"/>
    <col min="13314" max="13314" width="4.42578125" style="195" customWidth="1"/>
    <col min="13315" max="13316" width="5.28515625" style="195" customWidth="1"/>
    <col min="13317" max="13319" width="2.7109375" style="195" customWidth="1"/>
    <col min="13320" max="13320" width="3.140625" style="195" customWidth="1"/>
    <col min="13321" max="13323" width="2.7109375" style="195" customWidth="1"/>
    <col min="13324" max="13324" width="2.85546875" style="195" customWidth="1"/>
    <col min="13325" max="13327" width="2.7109375" style="195" customWidth="1"/>
    <col min="13328" max="13328" width="3" style="195" customWidth="1"/>
    <col min="13329" max="13331" width="2.7109375" style="195" customWidth="1"/>
    <col min="13332" max="13332" width="2.85546875" style="195" customWidth="1"/>
    <col min="13333" max="13333" width="3" style="195" customWidth="1"/>
    <col min="13334" max="13334" width="3.140625" style="195" customWidth="1"/>
    <col min="13335" max="13335" width="3" style="195" customWidth="1"/>
    <col min="13336" max="13336" width="3.28515625" style="195" customWidth="1"/>
    <col min="13337" max="13338" width="3" style="195" customWidth="1"/>
    <col min="13339" max="13339" width="2.85546875" style="195" customWidth="1"/>
    <col min="13340" max="13340" width="3" style="195" customWidth="1"/>
    <col min="13341" max="13341" width="3.140625" style="195" customWidth="1"/>
    <col min="13342" max="13343" width="3" style="195" customWidth="1"/>
    <col min="13344" max="13344" width="3" style="195" bestFit="1" customWidth="1"/>
    <col min="13345" max="13568" width="9.140625" style="195"/>
    <col min="13569" max="13569" width="4.28515625" style="195" customWidth="1"/>
    <col min="13570" max="13570" width="4.42578125" style="195" customWidth="1"/>
    <col min="13571" max="13572" width="5.28515625" style="195" customWidth="1"/>
    <col min="13573" max="13575" width="2.7109375" style="195" customWidth="1"/>
    <col min="13576" max="13576" width="3.140625" style="195" customWidth="1"/>
    <col min="13577" max="13579" width="2.7109375" style="195" customWidth="1"/>
    <col min="13580" max="13580" width="2.85546875" style="195" customWidth="1"/>
    <col min="13581" max="13583" width="2.7109375" style="195" customWidth="1"/>
    <col min="13584" max="13584" width="3" style="195" customWidth="1"/>
    <col min="13585" max="13587" width="2.7109375" style="195" customWidth="1"/>
    <col min="13588" max="13588" width="2.85546875" style="195" customWidth="1"/>
    <col min="13589" max="13589" width="3" style="195" customWidth="1"/>
    <col min="13590" max="13590" width="3.140625" style="195" customWidth="1"/>
    <col min="13591" max="13591" width="3" style="195" customWidth="1"/>
    <col min="13592" max="13592" width="3.28515625" style="195" customWidth="1"/>
    <col min="13593" max="13594" width="3" style="195" customWidth="1"/>
    <col min="13595" max="13595" width="2.85546875" style="195" customWidth="1"/>
    <col min="13596" max="13596" width="3" style="195" customWidth="1"/>
    <col min="13597" max="13597" width="3.140625" style="195" customWidth="1"/>
    <col min="13598" max="13599" width="3" style="195" customWidth="1"/>
    <col min="13600" max="13600" width="3" style="195" bestFit="1" customWidth="1"/>
    <col min="13601" max="13824" width="9.140625" style="195"/>
    <col min="13825" max="13825" width="4.28515625" style="195" customWidth="1"/>
    <col min="13826" max="13826" width="4.42578125" style="195" customWidth="1"/>
    <col min="13827" max="13828" width="5.28515625" style="195" customWidth="1"/>
    <col min="13829" max="13831" width="2.7109375" style="195" customWidth="1"/>
    <col min="13832" max="13832" width="3.140625" style="195" customWidth="1"/>
    <col min="13833" max="13835" width="2.7109375" style="195" customWidth="1"/>
    <col min="13836" max="13836" width="2.85546875" style="195" customWidth="1"/>
    <col min="13837" max="13839" width="2.7109375" style="195" customWidth="1"/>
    <col min="13840" max="13840" width="3" style="195" customWidth="1"/>
    <col min="13841" max="13843" width="2.7109375" style="195" customWidth="1"/>
    <col min="13844" max="13844" width="2.85546875" style="195" customWidth="1"/>
    <col min="13845" max="13845" width="3" style="195" customWidth="1"/>
    <col min="13846" max="13846" width="3.140625" style="195" customWidth="1"/>
    <col min="13847" max="13847" width="3" style="195" customWidth="1"/>
    <col min="13848" max="13848" width="3.28515625" style="195" customWidth="1"/>
    <col min="13849" max="13850" width="3" style="195" customWidth="1"/>
    <col min="13851" max="13851" width="2.85546875" style="195" customWidth="1"/>
    <col min="13852" max="13852" width="3" style="195" customWidth="1"/>
    <col min="13853" max="13853" width="3.140625" style="195" customWidth="1"/>
    <col min="13854" max="13855" width="3" style="195" customWidth="1"/>
    <col min="13856" max="13856" width="3" style="195" bestFit="1" customWidth="1"/>
    <col min="13857" max="14080" width="9.140625" style="195"/>
    <col min="14081" max="14081" width="4.28515625" style="195" customWidth="1"/>
    <col min="14082" max="14082" width="4.42578125" style="195" customWidth="1"/>
    <col min="14083" max="14084" width="5.28515625" style="195" customWidth="1"/>
    <col min="14085" max="14087" width="2.7109375" style="195" customWidth="1"/>
    <col min="14088" max="14088" width="3.140625" style="195" customWidth="1"/>
    <col min="14089" max="14091" width="2.7109375" style="195" customWidth="1"/>
    <col min="14092" max="14092" width="2.85546875" style="195" customWidth="1"/>
    <col min="14093" max="14095" width="2.7109375" style="195" customWidth="1"/>
    <col min="14096" max="14096" width="3" style="195" customWidth="1"/>
    <col min="14097" max="14099" width="2.7109375" style="195" customWidth="1"/>
    <col min="14100" max="14100" width="2.85546875" style="195" customWidth="1"/>
    <col min="14101" max="14101" width="3" style="195" customWidth="1"/>
    <col min="14102" max="14102" width="3.140625" style="195" customWidth="1"/>
    <col min="14103" max="14103" width="3" style="195" customWidth="1"/>
    <col min="14104" max="14104" width="3.28515625" style="195" customWidth="1"/>
    <col min="14105" max="14106" width="3" style="195" customWidth="1"/>
    <col min="14107" max="14107" width="2.85546875" style="195" customWidth="1"/>
    <col min="14108" max="14108" width="3" style="195" customWidth="1"/>
    <col min="14109" max="14109" width="3.140625" style="195" customWidth="1"/>
    <col min="14110" max="14111" width="3" style="195" customWidth="1"/>
    <col min="14112" max="14112" width="3" style="195" bestFit="1" customWidth="1"/>
    <col min="14113" max="14336" width="9.140625" style="195"/>
    <col min="14337" max="14337" width="4.28515625" style="195" customWidth="1"/>
    <col min="14338" max="14338" width="4.42578125" style="195" customWidth="1"/>
    <col min="14339" max="14340" width="5.28515625" style="195" customWidth="1"/>
    <col min="14341" max="14343" width="2.7109375" style="195" customWidth="1"/>
    <col min="14344" max="14344" width="3.140625" style="195" customWidth="1"/>
    <col min="14345" max="14347" width="2.7109375" style="195" customWidth="1"/>
    <col min="14348" max="14348" width="2.85546875" style="195" customWidth="1"/>
    <col min="14349" max="14351" width="2.7109375" style="195" customWidth="1"/>
    <col min="14352" max="14352" width="3" style="195" customWidth="1"/>
    <col min="14353" max="14355" width="2.7109375" style="195" customWidth="1"/>
    <col min="14356" max="14356" width="2.85546875" style="195" customWidth="1"/>
    <col min="14357" max="14357" width="3" style="195" customWidth="1"/>
    <col min="14358" max="14358" width="3.140625" style="195" customWidth="1"/>
    <col min="14359" max="14359" width="3" style="195" customWidth="1"/>
    <col min="14360" max="14360" width="3.28515625" style="195" customWidth="1"/>
    <col min="14361" max="14362" width="3" style="195" customWidth="1"/>
    <col min="14363" max="14363" width="2.85546875" style="195" customWidth="1"/>
    <col min="14364" max="14364" width="3" style="195" customWidth="1"/>
    <col min="14365" max="14365" width="3.140625" style="195" customWidth="1"/>
    <col min="14366" max="14367" width="3" style="195" customWidth="1"/>
    <col min="14368" max="14368" width="3" style="195" bestFit="1" customWidth="1"/>
    <col min="14369" max="14592" width="9.140625" style="195"/>
    <col min="14593" max="14593" width="4.28515625" style="195" customWidth="1"/>
    <col min="14594" max="14594" width="4.42578125" style="195" customWidth="1"/>
    <col min="14595" max="14596" width="5.28515625" style="195" customWidth="1"/>
    <col min="14597" max="14599" width="2.7109375" style="195" customWidth="1"/>
    <col min="14600" max="14600" width="3.140625" style="195" customWidth="1"/>
    <col min="14601" max="14603" width="2.7109375" style="195" customWidth="1"/>
    <col min="14604" max="14604" width="2.85546875" style="195" customWidth="1"/>
    <col min="14605" max="14607" width="2.7109375" style="195" customWidth="1"/>
    <col min="14608" max="14608" width="3" style="195" customWidth="1"/>
    <col min="14609" max="14611" width="2.7109375" style="195" customWidth="1"/>
    <col min="14612" max="14612" width="2.85546875" style="195" customWidth="1"/>
    <col min="14613" max="14613" width="3" style="195" customWidth="1"/>
    <col min="14614" max="14614" width="3.140625" style="195" customWidth="1"/>
    <col min="14615" max="14615" width="3" style="195" customWidth="1"/>
    <col min="14616" max="14616" width="3.28515625" style="195" customWidth="1"/>
    <col min="14617" max="14618" width="3" style="195" customWidth="1"/>
    <col min="14619" max="14619" width="2.85546875" style="195" customWidth="1"/>
    <col min="14620" max="14620" width="3" style="195" customWidth="1"/>
    <col min="14621" max="14621" width="3.140625" style="195" customWidth="1"/>
    <col min="14622" max="14623" width="3" style="195" customWidth="1"/>
    <col min="14624" max="14624" width="3" style="195" bestFit="1" customWidth="1"/>
    <col min="14625" max="14848" width="9.140625" style="195"/>
    <col min="14849" max="14849" width="4.28515625" style="195" customWidth="1"/>
    <col min="14850" max="14850" width="4.42578125" style="195" customWidth="1"/>
    <col min="14851" max="14852" width="5.28515625" style="195" customWidth="1"/>
    <col min="14853" max="14855" width="2.7109375" style="195" customWidth="1"/>
    <col min="14856" max="14856" width="3.140625" style="195" customWidth="1"/>
    <col min="14857" max="14859" width="2.7109375" style="195" customWidth="1"/>
    <col min="14860" max="14860" width="2.85546875" style="195" customWidth="1"/>
    <col min="14861" max="14863" width="2.7109375" style="195" customWidth="1"/>
    <col min="14864" max="14864" width="3" style="195" customWidth="1"/>
    <col min="14865" max="14867" width="2.7109375" style="195" customWidth="1"/>
    <col min="14868" max="14868" width="2.85546875" style="195" customWidth="1"/>
    <col min="14869" max="14869" width="3" style="195" customWidth="1"/>
    <col min="14870" max="14870" width="3.140625" style="195" customWidth="1"/>
    <col min="14871" max="14871" width="3" style="195" customWidth="1"/>
    <col min="14872" max="14872" width="3.28515625" style="195" customWidth="1"/>
    <col min="14873" max="14874" width="3" style="195" customWidth="1"/>
    <col min="14875" max="14875" width="2.85546875" style="195" customWidth="1"/>
    <col min="14876" max="14876" width="3" style="195" customWidth="1"/>
    <col min="14877" max="14877" width="3.140625" style="195" customWidth="1"/>
    <col min="14878" max="14879" width="3" style="195" customWidth="1"/>
    <col min="14880" max="14880" width="3" style="195" bestFit="1" customWidth="1"/>
    <col min="14881" max="15104" width="9.140625" style="195"/>
    <col min="15105" max="15105" width="4.28515625" style="195" customWidth="1"/>
    <col min="15106" max="15106" width="4.42578125" style="195" customWidth="1"/>
    <col min="15107" max="15108" width="5.28515625" style="195" customWidth="1"/>
    <col min="15109" max="15111" width="2.7109375" style="195" customWidth="1"/>
    <col min="15112" max="15112" width="3.140625" style="195" customWidth="1"/>
    <col min="15113" max="15115" width="2.7109375" style="195" customWidth="1"/>
    <col min="15116" max="15116" width="2.85546875" style="195" customWidth="1"/>
    <col min="15117" max="15119" width="2.7109375" style="195" customWidth="1"/>
    <col min="15120" max="15120" width="3" style="195" customWidth="1"/>
    <col min="15121" max="15123" width="2.7109375" style="195" customWidth="1"/>
    <col min="15124" max="15124" width="2.85546875" style="195" customWidth="1"/>
    <col min="15125" max="15125" width="3" style="195" customWidth="1"/>
    <col min="15126" max="15126" width="3.140625" style="195" customWidth="1"/>
    <col min="15127" max="15127" width="3" style="195" customWidth="1"/>
    <col min="15128" max="15128" width="3.28515625" style="195" customWidth="1"/>
    <col min="15129" max="15130" width="3" style="195" customWidth="1"/>
    <col min="15131" max="15131" width="2.85546875" style="195" customWidth="1"/>
    <col min="15132" max="15132" width="3" style="195" customWidth="1"/>
    <col min="15133" max="15133" width="3.140625" style="195" customWidth="1"/>
    <col min="15134" max="15135" width="3" style="195" customWidth="1"/>
    <col min="15136" max="15136" width="3" style="195" bestFit="1" customWidth="1"/>
    <col min="15137" max="15360" width="9.140625" style="195"/>
    <col min="15361" max="15361" width="4.28515625" style="195" customWidth="1"/>
    <col min="15362" max="15362" width="4.42578125" style="195" customWidth="1"/>
    <col min="15363" max="15364" width="5.28515625" style="195" customWidth="1"/>
    <col min="15365" max="15367" width="2.7109375" style="195" customWidth="1"/>
    <col min="15368" max="15368" width="3.140625" style="195" customWidth="1"/>
    <col min="15369" max="15371" width="2.7109375" style="195" customWidth="1"/>
    <col min="15372" max="15372" width="2.85546875" style="195" customWidth="1"/>
    <col min="15373" max="15375" width="2.7109375" style="195" customWidth="1"/>
    <col min="15376" max="15376" width="3" style="195" customWidth="1"/>
    <col min="15377" max="15379" width="2.7109375" style="195" customWidth="1"/>
    <col min="15380" max="15380" width="2.85546875" style="195" customWidth="1"/>
    <col min="15381" max="15381" width="3" style="195" customWidth="1"/>
    <col min="15382" max="15382" width="3.140625" style="195" customWidth="1"/>
    <col min="15383" max="15383" width="3" style="195" customWidth="1"/>
    <col min="15384" max="15384" width="3.28515625" style="195" customWidth="1"/>
    <col min="15385" max="15386" width="3" style="195" customWidth="1"/>
    <col min="15387" max="15387" width="2.85546875" style="195" customWidth="1"/>
    <col min="15388" max="15388" width="3" style="195" customWidth="1"/>
    <col min="15389" max="15389" width="3.140625" style="195" customWidth="1"/>
    <col min="15390" max="15391" width="3" style="195" customWidth="1"/>
    <col min="15392" max="15392" width="3" style="195" bestFit="1" customWidth="1"/>
    <col min="15393" max="15616" width="9.140625" style="195"/>
    <col min="15617" max="15617" width="4.28515625" style="195" customWidth="1"/>
    <col min="15618" max="15618" width="4.42578125" style="195" customWidth="1"/>
    <col min="15619" max="15620" width="5.28515625" style="195" customWidth="1"/>
    <col min="15621" max="15623" width="2.7109375" style="195" customWidth="1"/>
    <col min="15624" max="15624" width="3.140625" style="195" customWidth="1"/>
    <col min="15625" max="15627" width="2.7109375" style="195" customWidth="1"/>
    <col min="15628" max="15628" width="2.85546875" style="195" customWidth="1"/>
    <col min="15629" max="15631" width="2.7109375" style="195" customWidth="1"/>
    <col min="15632" max="15632" width="3" style="195" customWidth="1"/>
    <col min="15633" max="15635" width="2.7109375" style="195" customWidth="1"/>
    <col min="15636" max="15636" width="2.85546875" style="195" customWidth="1"/>
    <col min="15637" max="15637" width="3" style="195" customWidth="1"/>
    <col min="15638" max="15638" width="3.140625" style="195" customWidth="1"/>
    <col min="15639" max="15639" width="3" style="195" customWidth="1"/>
    <col min="15640" max="15640" width="3.28515625" style="195" customWidth="1"/>
    <col min="15641" max="15642" width="3" style="195" customWidth="1"/>
    <col min="15643" max="15643" width="2.85546875" style="195" customWidth="1"/>
    <col min="15644" max="15644" width="3" style="195" customWidth="1"/>
    <col min="15645" max="15645" width="3.140625" style="195" customWidth="1"/>
    <col min="15646" max="15647" width="3" style="195" customWidth="1"/>
    <col min="15648" max="15648" width="3" style="195" bestFit="1" customWidth="1"/>
    <col min="15649" max="15872" width="9.140625" style="195"/>
    <col min="15873" max="15873" width="4.28515625" style="195" customWidth="1"/>
    <col min="15874" max="15874" width="4.42578125" style="195" customWidth="1"/>
    <col min="15875" max="15876" width="5.28515625" style="195" customWidth="1"/>
    <col min="15877" max="15879" width="2.7109375" style="195" customWidth="1"/>
    <col min="15880" max="15880" width="3.140625" style="195" customWidth="1"/>
    <col min="15881" max="15883" width="2.7109375" style="195" customWidth="1"/>
    <col min="15884" max="15884" width="2.85546875" style="195" customWidth="1"/>
    <col min="15885" max="15887" width="2.7109375" style="195" customWidth="1"/>
    <col min="15888" max="15888" width="3" style="195" customWidth="1"/>
    <col min="15889" max="15891" width="2.7109375" style="195" customWidth="1"/>
    <col min="15892" max="15892" width="2.85546875" style="195" customWidth="1"/>
    <col min="15893" max="15893" width="3" style="195" customWidth="1"/>
    <col min="15894" max="15894" width="3.140625" style="195" customWidth="1"/>
    <col min="15895" max="15895" width="3" style="195" customWidth="1"/>
    <col min="15896" max="15896" width="3.28515625" style="195" customWidth="1"/>
    <col min="15897" max="15898" width="3" style="195" customWidth="1"/>
    <col min="15899" max="15899" width="2.85546875" style="195" customWidth="1"/>
    <col min="15900" max="15900" width="3" style="195" customWidth="1"/>
    <col min="15901" max="15901" width="3.140625" style="195" customWidth="1"/>
    <col min="15902" max="15903" width="3" style="195" customWidth="1"/>
    <col min="15904" max="15904" width="3" style="195" bestFit="1" customWidth="1"/>
    <col min="15905" max="16128" width="9.140625" style="195"/>
    <col min="16129" max="16129" width="4.28515625" style="195" customWidth="1"/>
    <col min="16130" max="16130" width="4.42578125" style="195" customWidth="1"/>
    <col min="16131" max="16132" width="5.28515625" style="195" customWidth="1"/>
    <col min="16133" max="16135" width="2.7109375" style="195" customWidth="1"/>
    <col min="16136" max="16136" width="3.140625" style="195" customWidth="1"/>
    <col min="16137" max="16139" width="2.7109375" style="195" customWidth="1"/>
    <col min="16140" max="16140" width="2.85546875" style="195" customWidth="1"/>
    <col min="16141" max="16143" width="2.7109375" style="195" customWidth="1"/>
    <col min="16144" max="16144" width="3" style="195" customWidth="1"/>
    <col min="16145" max="16147" width="2.7109375" style="195" customWidth="1"/>
    <col min="16148" max="16148" width="2.85546875" style="195" customWidth="1"/>
    <col min="16149" max="16149" width="3" style="195" customWidth="1"/>
    <col min="16150" max="16150" width="3.140625" style="195" customWidth="1"/>
    <col min="16151" max="16151" width="3" style="195" customWidth="1"/>
    <col min="16152" max="16152" width="3.28515625" style="195" customWidth="1"/>
    <col min="16153" max="16154" width="3" style="195" customWidth="1"/>
    <col min="16155" max="16155" width="2.85546875" style="195" customWidth="1"/>
    <col min="16156" max="16156" width="3" style="195" customWidth="1"/>
    <col min="16157" max="16157" width="3.140625" style="195" customWidth="1"/>
    <col min="16158" max="16159" width="3" style="195" customWidth="1"/>
    <col min="16160" max="16160" width="3" style="195" bestFit="1" customWidth="1"/>
    <col min="16161" max="16384" width="9.140625" style="195"/>
  </cols>
  <sheetData>
    <row r="1" spans="1:33" ht="6.75" customHeight="1" x14ac:dyDescent="0.25">
      <c r="A1" s="936" t="s">
        <v>94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8"/>
      <c r="V1" s="325"/>
      <c r="W1" s="325"/>
      <c r="X1" s="326"/>
      <c r="Y1" s="326"/>
      <c r="Z1" s="326"/>
      <c r="AA1" s="326"/>
      <c r="AB1" s="326"/>
      <c r="AC1" s="326"/>
      <c r="AD1" s="325"/>
      <c r="AE1" s="327"/>
      <c r="AF1" s="328"/>
    </row>
    <row r="2" spans="1:33" ht="17.25" customHeight="1" x14ac:dyDescent="0.25">
      <c r="A2" s="939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1"/>
      <c r="V2" s="325"/>
      <c r="W2" s="325"/>
      <c r="X2" s="326"/>
      <c r="Y2" s="901" t="s">
        <v>95</v>
      </c>
      <c r="Z2" s="901"/>
      <c r="AA2" s="902" t="str">
        <f>'Perioda 1'!C2</f>
        <v>IV/2</v>
      </c>
      <c r="AB2" s="903"/>
      <c r="AC2" s="903"/>
      <c r="AD2" s="903"/>
      <c r="AE2" s="327"/>
      <c r="AF2" s="328"/>
    </row>
    <row r="3" spans="1:33" ht="13.5" customHeight="1" x14ac:dyDescent="0.25">
      <c r="A3" s="326"/>
      <c r="B3" s="326"/>
      <c r="C3" s="326"/>
      <c r="D3" s="326"/>
      <c r="E3" s="904" t="str">
        <f>'Perioda 1'!G3</f>
        <v>Viti shkollor</v>
      </c>
      <c r="F3" s="904"/>
      <c r="G3" s="904"/>
      <c r="H3" s="904"/>
      <c r="I3" s="904"/>
      <c r="J3" s="904"/>
      <c r="K3" s="904"/>
      <c r="L3" s="904"/>
      <c r="M3" s="904" t="str">
        <f>'Perioda 1'!G4</f>
        <v>2021 / 2022</v>
      </c>
      <c r="N3" s="904"/>
      <c r="O3" s="904"/>
      <c r="P3" s="904"/>
      <c r="Q3" s="904"/>
      <c r="R3" s="904"/>
      <c r="S3" s="904"/>
      <c r="T3" s="904"/>
      <c r="U3" s="904"/>
      <c r="V3" s="329"/>
      <c r="W3" s="329"/>
      <c r="X3" s="330"/>
      <c r="Y3" s="330"/>
      <c r="Z3" s="330"/>
      <c r="AA3" s="330"/>
      <c r="AB3" s="330"/>
      <c r="AC3" s="330"/>
      <c r="AD3" s="330"/>
      <c r="AE3" s="331"/>
      <c r="AF3" s="328"/>
    </row>
    <row r="4" spans="1:33" ht="15" customHeight="1" x14ac:dyDescent="0.25">
      <c r="A4" s="905" t="str">
        <f>'Perioda 1'!B1</f>
        <v>Shkolla:</v>
      </c>
      <c r="B4" s="905"/>
      <c r="C4" s="905"/>
      <c r="D4" s="905" t="str">
        <f>'Perioda 1'!C1</f>
        <v>SHFMU "Shkëndija" Suharekë</v>
      </c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332"/>
      <c r="AE4" s="332"/>
      <c r="AF4" s="328"/>
    </row>
    <row r="5" spans="1:33" ht="5.25" customHeight="1" thickBot="1" x14ac:dyDescent="0.2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</row>
    <row r="6" spans="1:33" ht="15" customHeight="1" thickBot="1" x14ac:dyDescent="0.3">
      <c r="A6" s="927" t="s">
        <v>96</v>
      </c>
      <c r="B6" s="929" t="s">
        <v>97</v>
      </c>
      <c r="C6" s="930"/>
      <c r="D6" s="931"/>
      <c r="E6" s="935" t="s">
        <v>98</v>
      </c>
      <c r="F6" s="935"/>
      <c r="G6" s="935"/>
      <c r="H6" s="935"/>
      <c r="I6" s="935" t="s">
        <v>99</v>
      </c>
      <c r="J6" s="935"/>
      <c r="K6" s="935"/>
      <c r="L6" s="935"/>
      <c r="M6" s="935" t="s">
        <v>100</v>
      </c>
      <c r="N6" s="935"/>
      <c r="O6" s="935"/>
      <c r="P6" s="935"/>
      <c r="Q6" s="935" t="s">
        <v>101</v>
      </c>
      <c r="R6" s="935"/>
      <c r="S6" s="935"/>
      <c r="T6" s="935"/>
      <c r="U6" s="915" t="s">
        <v>102</v>
      </c>
      <c r="V6" s="916"/>
      <c r="W6" s="916"/>
      <c r="X6" s="917"/>
      <c r="Y6" s="915" t="s">
        <v>103</v>
      </c>
      <c r="Z6" s="916"/>
      <c r="AA6" s="916"/>
      <c r="AB6" s="917"/>
      <c r="AC6" s="915" t="s">
        <v>42</v>
      </c>
      <c r="AD6" s="916"/>
      <c r="AE6" s="916"/>
      <c r="AF6" s="917"/>
    </row>
    <row r="7" spans="1:33" ht="15" customHeight="1" thickBot="1" x14ac:dyDescent="0.25">
      <c r="A7" s="928"/>
      <c r="B7" s="932"/>
      <c r="C7" s="933"/>
      <c r="D7" s="934"/>
      <c r="E7" s="918" t="s">
        <v>24</v>
      </c>
      <c r="F7" s="919"/>
      <c r="G7" s="919"/>
      <c r="H7" s="920"/>
      <c r="I7" s="918" t="s">
        <v>24</v>
      </c>
      <c r="J7" s="919"/>
      <c r="K7" s="919"/>
      <c r="L7" s="920"/>
      <c r="M7" s="921" t="s">
        <v>24</v>
      </c>
      <c r="N7" s="922"/>
      <c r="O7" s="922"/>
      <c r="P7" s="923"/>
      <c r="Q7" s="921" t="s">
        <v>24</v>
      </c>
      <c r="R7" s="922"/>
      <c r="S7" s="922"/>
      <c r="T7" s="923"/>
      <c r="U7" s="921" t="s">
        <v>24</v>
      </c>
      <c r="V7" s="922"/>
      <c r="W7" s="922"/>
      <c r="X7" s="923"/>
      <c r="Y7" s="921" t="s">
        <v>24</v>
      </c>
      <c r="Z7" s="922"/>
      <c r="AA7" s="922"/>
      <c r="AB7" s="923"/>
      <c r="AC7" s="921" t="s">
        <v>24</v>
      </c>
      <c r="AD7" s="922"/>
      <c r="AE7" s="922"/>
      <c r="AF7" s="924"/>
    </row>
    <row r="8" spans="1:33" ht="12.95" customHeight="1" thickBot="1" x14ac:dyDescent="0.25">
      <c r="A8" s="196"/>
      <c r="B8" s="906" t="s">
        <v>104</v>
      </c>
      <c r="C8" s="907"/>
      <c r="D8" s="908"/>
      <c r="E8" s="373">
        <v>1</v>
      </c>
      <c r="F8" s="213">
        <v>2</v>
      </c>
      <c r="G8" s="213">
        <v>3</v>
      </c>
      <c r="H8" s="350" t="s">
        <v>68</v>
      </c>
      <c r="I8" s="373">
        <v>1</v>
      </c>
      <c r="J8" s="213">
        <v>2</v>
      </c>
      <c r="K8" s="213">
        <v>3</v>
      </c>
      <c r="L8" s="350" t="s">
        <v>68</v>
      </c>
      <c r="M8" s="361">
        <v>1</v>
      </c>
      <c r="N8" s="213">
        <v>2</v>
      </c>
      <c r="O8" s="213">
        <v>3</v>
      </c>
      <c r="P8" s="386" t="s">
        <v>68</v>
      </c>
      <c r="Q8" s="373">
        <v>1</v>
      </c>
      <c r="R8" s="213">
        <v>2</v>
      </c>
      <c r="S8" s="213">
        <v>3</v>
      </c>
      <c r="T8" s="350" t="s">
        <v>68</v>
      </c>
      <c r="U8" s="361">
        <v>1</v>
      </c>
      <c r="V8" s="213">
        <v>2</v>
      </c>
      <c r="W8" s="213">
        <v>3</v>
      </c>
      <c r="X8" s="386" t="s">
        <v>68</v>
      </c>
      <c r="Y8" s="373">
        <v>1</v>
      </c>
      <c r="Z8" s="213">
        <v>2</v>
      </c>
      <c r="AA8" s="213">
        <v>3</v>
      </c>
      <c r="AB8" s="350" t="s">
        <v>68</v>
      </c>
      <c r="AC8" s="361">
        <v>1</v>
      </c>
      <c r="AD8" s="213">
        <v>2</v>
      </c>
      <c r="AE8" s="213">
        <v>3</v>
      </c>
      <c r="AF8" s="350" t="s">
        <v>68</v>
      </c>
    </row>
    <row r="9" spans="1:33" ht="12.95" customHeight="1" x14ac:dyDescent="0.2">
      <c r="A9" s="197">
        <v>1</v>
      </c>
      <c r="B9" s="909" t="str">
        <f>'Perioda 1'!F6</f>
        <v>Gjuhë amtare</v>
      </c>
      <c r="C9" s="910"/>
      <c r="D9" s="911"/>
      <c r="E9" s="379">
        <f>COUNTIFS('Perioda 1'!F7:F46,"5")</f>
        <v>0</v>
      </c>
      <c r="F9" s="337">
        <f>COUNTIFS('Perioda 2'!F7:F46,"5")</f>
        <v>0</v>
      </c>
      <c r="G9" s="337">
        <f>COUNTIFS('Perioda 3'!F7:F46,"5")</f>
        <v>0</v>
      </c>
      <c r="H9" s="351">
        <f>COUNTIFS('Nota Përfundimtare'!F6:F45,"5")</f>
        <v>0</v>
      </c>
      <c r="I9" s="379">
        <f>COUNTIFS('Perioda 1'!F7:F46,"4")</f>
        <v>0</v>
      </c>
      <c r="J9" s="337">
        <f>COUNTIFS('Perioda 2'!F7:F46,"4")</f>
        <v>0</v>
      </c>
      <c r="K9" s="337">
        <f>COUNTIFS('Perioda 3'!F7:F46,"4")</f>
        <v>0</v>
      </c>
      <c r="L9" s="351">
        <f>COUNTIFS('Nota Përfundimtare'!F6:F45,"4")</f>
        <v>0</v>
      </c>
      <c r="M9" s="367">
        <f>COUNTIFS('Perioda 1'!F7:F46,"3")</f>
        <v>0</v>
      </c>
      <c r="N9" s="337">
        <f>COUNTIFS('Perioda 2'!F7:F46,"3")</f>
        <v>0</v>
      </c>
      <c r="O9" s="337">
        <f>COUNTIFS('Perioda 3'!F7:F46,"3")</f>
        <v>0</v>
      </c>
      <c r="P9" s="387">
        <f>COUNTIFS('Nota Përfundimtare'!F6:F45,"3")</f>
        <v>0</v>
      </c>
      <c r="Q9" s="379">
        <f>COUNTIFS('Perioda 1'!F7:F46,"2")</f>
        <v>0</v>
      </c>
      <c r="R9" s="337">
        <f>COUNTIFS('Perioda 2'!F7:F46,"2")</f>
        <v>0</v>
      </c>
      <c r="S9" s="337">
        <f>COUNTIFS('Perioda 3'!F7:F46,"2")</f>
        <v>0</v>
      </c>
      <c r="T9" s="351">
        <f>COUNTIFS('Nota Përfundimtare'!F6:F45,"2")</f>
        <v>0</v>
      </c>
      <c r="U9" s="362">
        <f>SUM(E9+I9+M9+Q9)</f>
        <v>0</v>
      </c>
      <c r="V9" s="333">
        <f>SUM(F9+J9+N9+R9)</f>
        <v>0</v>
      </c>
      <c r="W9" s="333">
        <f>SUM(G9+K9+O9+S9)</f>
        <v>0</v>
      </c>
      <c r="X9" s="387">
        <f>SUM(H9+L9+P9+T9)</f>
        <v>0</v>
      </c>
      <c r="Y9" s="379">
        <f>COUNTIFS('Perioda 1'!F7:F46,"1")</f>
        <v>0</v>
      </c>
      <c r="Z9" s="337">
        <f>COUNTIFS('Perioda 2'!F7:F46,"1")</f>
        <v>0</v>
      </c>
      <c r="AA9" s="337">
        <f>COUNTIFS('Perioda 3'!F7:F46,"1")</f>
        <v>0</v>
      </c>
      <c r="AB9" s="351">
        <f>COUNTIFS('Nota Përfundimtare'!F6:F45,"1")</f>
        <v>0</v>
      </c>
      <c r="AC9" s="367">
        <f>COUNTIFS('Perioda 1'!F7:F46,"0")</f>
        <v>0</v>
      </c>
      <c r="AD9" s="337">
        <f>COUNTIFS('Perioda 2'!F7:F46,"0")</f>
        <v>0</v>
      </c>
      <c r="AE9" s="337">
        <f>COUNTIFS('Perioda 3'!F7:F46,"0")</f>
        <v>0</v>
      </c>
      <c r="AF9" s="351">
        <f>COUNTIFS('Nota Përfundimtare'!F6:F45,"0")</f>
        <v>0</v>
      </c>
      <c r="AG9" s="198"/>
    </row>
    <row r="10" spans="1:33" ht="12.95" customHeight="1" x14ac:dyDescent="0.2">
      <c r="A10" s="199">
        <v>2</v>
      </c>
      <c r="B10" s="912" t="str">
        <f>'Perioda 1'!G6</f>
        <v>Gjuhë angleze</v>
      </c>
      <c r="C10" s="913"/>
      <c r="D10" s="914"/>
      <c r="E10" s="374">
        <f>COUNTIFS('Perioda 1'!G7:G46,"5")</f>
        <v>0</v>
      </c>
      <c r="F10" s="342">
        <f>COUNTIFS('Perioda 2'!G7:G46,"5")</f>
        <v>0</v>
      </c>
      <c r="G10" s="342">
        <f>COUNTIFS('Perioda 3'!G7:G46,"5")</f>
        <v>0</v>
      </c>
      <c r="H10" s="352">
        <f>COUNTIFS('Nota Përfundimtare'!G6:G45,"5")</f>
        <v>0</v>
      </c>
      <c r="I10" s="374">
        <f>COUNTIFS('Perioda 1'!G7:G46,"4")</f>
        <v>0</v>
      </c>
      <c r="J10" s="342">
        <f>COUNTIFS('Perioda 2'!G7:G46,"4")</f>
        <v>0</v>
      </c>
      <c r="K10" s="342">
        <f>COUNTIFS('Perioda 3'!G7:G46,"4")</f>
        <v>0</v>
      </c>
      <c r="L10" s="352">
        <f>COUNTIFS('Nota Përfundimtare'!G6:G45,"4")</f>
        <v>0</v>
      </c>
      <c r="M10" s="363">
        <f>COUNTIFS('Perioda 1'!G7:G46,"3")</f>
        <v>0</v>
      </c>
      <c r="N10" s="342">
        <f>COUNTIFS('Perioda 2'!G7:G46,"3")</f>
        <v>0</v>
      </c>
      <c r="O10" s="342">
        <f>COUNTIFS('Perioda 3'!G7:G46,"3")</f>
        <v>0</v>
      </c>
      <c r="P10" s="388">
        <f>COUNTIFS('Nota Përfundimtare'!G6:G45,"3")</f>
        <v>0</v>
      </c>
      <c r="Q10" s="374">
        <f>COUNTIFS('Perioda 1'!G7:G46,"2")</f>
        <v>0</v>
      </c>
      <c r="R10" s="342">
        <f>COUNTIFS('Perioda 2'!G7:G46,"2")</f>
        <v>0</v>
      </c>
      <c r="S10" s="342">
        <f>COUNTIFS('Perioda 3'!G7:G46,"2")</f>
        <v>0</v>
      </c>
      <c r="T10" s="352">
        <f>COUNTIFS('Nota Përfundimtare'!G6:G45,"2")</f>
        <v>0</v>
      </c>
      <c r="U10" s="397">
        <f t="shared" ref="U10:X26" si="0">SUM(E10+I10+M10+Q10)</f>
        <v>0</v>
      </c>
      <c r="V10" s="343">
        <f t="shared" si="0"/>
        <v>0</v>
      </c>
      <c r="W10" s="343">
        <f t="shared" si="0"/>
        <v>0</v>
      </c>
      <c r="X10" s="388">
        <f t="shared" si="0"/>
        <v>0</v>
      </c>
      <c r="Y10" s="374">
        <f>COUNTIFS('Perioda 1'!G7:G46,"1")</f>
        <v>0</v>
      </c>
      <c r="Z10" s="342">
        <f>COUNTIFS('Perioda 2'!G7:G46,"1")</f>
        <v>0</v>
      </c>
      <c r="AA10" s="342">
        <f>COUNTIFS('Perioda 3'!G7:G46,"1")</f>
        <v>0</v>
      </c>
      <c r="AB10" s="352">
        <f>COUNTIFS('Nota Përfundimtare'!G6:G45,"1")</f>
        <v>0</v>
      </c>
      <c r="AC10" s="363">
        <f>COUNTIFS('Perioda 1'!G7:G46,"0")</f>
        <v>0</v>
      </c>
      <c r="AD10" s="342">
        <f>COUNTIFS('Perioda 2'!G7:G46,"0")</f>
        <v>0</v>
      </c>
      <c r="AE10" s="342">
        <f>COUNTIFS('Perioda 3'!G7:G46,"0")</f>
        <v>0</v>
      </c>
      <c r="AF10" s="352">
        <f>COUNTIFS('Nota Përfundimtare'!G6:G45,"0")</f>
        <v>0</v>
      </c>
      <c r="AG10" s="198"/>
    </row>
    <row r="11" spans="1:33" ht="12.95" customHeight="1" thickBot="1" x14ac:dyDescent="0.25">
      <c r="A11" s="199">
        <v>3</v>
      </c>
      <c r="B11" s="942">
        <f>'Perioda 1'!H6</f>
        <v>0</v>
      </c>
      <c r="C11" s="943"/>
      <c r="D11" s="944"/>
      <c r="E11" s="375">
        <f>COUNTIFS('Perioda 1'!H7:H46,"5")</f>
        <v>0</v>
      </c>
      <c r="F11" s="335">
        <f>COUNTIFS('Perioda 2'!H7:H46,"5")</f>
        <v>0</v>
      </c>
      <c r="G11" s="335">
        <f>COUNTIFS('Perioda 3'!H7:H46,"5")</f>
        <v>0</v>
      </c>
      <c r="H11" s="353">
        <f>COUNTIFS('Nota Përfundimtare'!H6:H45,"5")</f>
        <v>0</v>
      </c>
      <c r="I11" s="375">
        <f>COUNTIFS('Perioda 1'!H7:H46,"4")</f>
        <v>0</v>
      </c>
      <c r="J11" s="335">
        <f>COUNTIFS('Perioda 2'!H7:H46,"4")</f>
        <v>0</v>
      </c>
      <c r="K11" s="335">
        <f>COUNTIFS('Perioda 3'!H7:H46,"4")</f>
        <v>0</v>
      </c>
      <c r="L11" s="353">
        <f>COUNTIFS('Nota Përfundimtare'!H6:H45,"4")</f>
        <v>0</v>
      </c>
      <c r="M11" s="364">
        <f>COUNTIFS('Perioda 1'!H7:H46,"3")</f>
        <v>0</v>
      </c>
      <c r="N11" s="335">
        <f>COUNTIFS('Perioda 2'!H7:H46,"3")</f>
        <v>0</v>
      </c>
      <c r="O11" s="335">
        <f>COUNTIFS('Perioda 3'!H7:H46,"3")</f>
        <v>0</v>
      </c>
      <c r="P11" s="389">
        <f>COUNTIFS('Nota Përfundimtare'!H6:H45,"3")</f>
        <v>0</v>
      </c>
      <c r="Q11" s="375">
        <f>COUNTIFS('Perioda 1'!H7:H46,"2")</f>
        <v>0</v>
      </c>
      <c r="R11" s="335">
        <f>COUNTIFS('Perioda 2'!H7:H46,"2")</f>
        <v>0</v>
      </c>
      <c r="S11" s="335">
        <f>COUNTIFS('Perioda 3'!H7:H46,"2")</f>
        <v>0</v>
      </c>
      <c r="T11" s="353">
        <f>COUNTIFS('Nota Përfundimtare'!H6:H45,"2")</f>
        <v>0</v>
      </c>
      <c r="U11" s="398">
        <f t="shared" si="0"/>
        <v>0</v>
      </c>
      <c r="V11" s="336">
        <f t="shared" si="0"/>
        <v>0</v>
      </c>
      <c r="W11" s="336">
        <f t="shared" si="0"/>
        <v>0</v>
      </c>
      <c r="X11" s="389">
        <f t="shared" si="0"/>
        <v>0</v>
      </c>
      <c r="Y11" s="375">
        <f>COUNTIFS('Perioda 1'!H7:H46,"1")</f>
        <v>0</v>
      </c>
      <c r="Z11" s="335">
        <f>COUNTIFS('Perioda 2'!H7:H46,"1")</f>
        <v>0</v>
      </c>
      <c r="AA11" s="335">
        <f>COUNTIFS('Perioda 3'!H7:H46,"1")</f>
        <v>0</v>
      </c>
      <c r="AB11" s="353">
        <f>COUNTIFS('Nota Përfundimtare'!H6:H45,"1")</f>
        <v>0</v>
      </c>
      <c r="AC11" s="364">
        <f>COUNTIFS('Perioda 1'!H7:H46,"0")</f>
        <v>0</v>
      </c>
      <c r="AD11" s="335">
        <f>COUNTIFS('Perioda 2'!H7:H46,"0")</f>
        <v>0</v>
      </c>
      <c r="AE11" s="335">
        <f>COUNTIFS('Perioda 3'!H7:H46,"0")</f>
        <v>0</v>
      </c>
      <c r="AF11" s="353">
        <f>COUNTIFS('Nota Përfundimtare'!H6:H45,"0")</f>
        <v>0</v>
      </c>
      <c r="AG11" s="198"/>
    </row>
    <row r="12" spans="1:33" ht="12.95" customHeight="1" x14ac:dyDescent="0.2">
      <c r="A12" s="199">
        <v>4</v>
      </c>
      <c r="B12" s="945" t="str">
        <f>'Perioda 1'!I6</f>
        <v>Edukatë muzikore</v>
      </c>
      <c r="C12" s="946"/>
      <c r="D12" s="947"/>
      <c r="E12" s="376">
        <f>COUNTIFS('Perioda 1'!I7:I46,"5")</f>
        <v>0</v>
      </c>
      <c r="F12" s="344">
        <f>COUNTIFS('Perioda 2'!I7:I46,"5")</f>
        <v>0</v>
      </c>
      <c r="G12" s="344">
        <f>COUNTIFS('Perioda 3'!I7:I46,"5")</f>
        <v>0</v>
      </c>
      <c r="H12" s="354">
        <f>COUNTIFS('Nota Përfundimtare'!I6:I45,"5")</f>
        <v>0</v>
      </c>
      <c r="I12" s="376">
        <f>COUNTIFS('Perioda 1'!I7:I46,"4")</f>
        <v>0</v>
      </c>
      <c r="J12" s="344">
        <f>COUNTIFS('Perioda 2'!I7:I46,"4")</f>
        <v>0</v>
      </c>
      <c r="K12" s="344">
        <f>COUNTIFS('Perioda 3'!I7:I46,"4")</f>
        <v>0</v>
      </c>
      <c r="L12" s="354">
        <f>COUNTIFS('Nota Përfundimtare'!I6:I45,"4")</f>
        <v>0</v>
      </c>
      <c r="M12" s="365">
        <f>COUNTIFS('Perioda 1'!I7:I46,"3")</f>
        <v>0</v>
      </c>
      <c r="N12" s="344">
        <f>COUNTIFS('Perioda 2'!I7:I46,"3")</f>
        <v>0</v>
      </c>
      <c r="O12" s="344">
        <f>COUNTIFS('Perioda 3'!I7:I46,"3")</f>
        <v>0</v>
      </c>
      <c r="P12" s="390">
        <f>COUNTIFS('Nota Përfundimtare'!I6:I45,"3")</f>
        <v>0</v>
      </c>
      <c r="Q12" s="376">
        <f>COUNTIFS('Perioda 1'!I7:I46,"2")</f>
        <v>0</v>
      </c>
      <c r="R12" s="344">
        <f>COUNTIFS('Perioda 2'!I7:I46,"2")</f>
        <v>0</v>
      </c>
      <c r="S12" s="344">
        <f>COUNTIFS('Perioda 3'!I7:I46,"2")</f>
        <v>0</v>
      </c>
      <c r="T12" s="354">
        <f>COUNTIFS('Nota Përfundimtare'!I6:I45,"2")</f>
        <v>0</v>
      </c>
      <c r="U12" s="399">
        <f t="shared" si="0"/>
        <v>0</v>
      </c>
      <c r="V12" s="334">
        <f t="shared" si="0"/>
        <v>0</v>
      </c>
      <c r="W12" s="334">
        <f t="shared" si="0"/>
        <v>0</v>
      </c>
      <c r="X12" s="390">
        <f t="shared" si="0"/>
        <v>0</v>
      </c>
      <c r="Y12" s="376">
        <f>COUNTIFS('Perioda 1'!I7:I46,"1")</f>
        <v>0</v>
      </c>
      <c r="Z12" s="344">
        <f>COUNTIFS('Perioda 2'!I7:I46,"1")</f>
        <v>0</v>
      </c>
      <c r="AA12" s="344">
        <f>COUNTIFS('Perioda 3'!I7:I46,"1")</f>
        <v>0</v>
      </c>
      <c r="AB12" s="354">
        <f>COUNTIFS('Nota Përfundimtare'!I6:I45,"1")</f>
        <v>0</v>
      </c>
      <c r="AC12" s="365">
        <f>COUNTIFS('Perioda 1'!I7:I46,"0")</f>
        <v>0</v>
      </c>
      <c r="AD12" s="344">
        <f>COUNTIFS('Perioda 2'!I7:I46,"0")</f>
        <v>0</v>
      </c>
      <c r="AE12" s="344">
        <f>COUNTIFS('Perioda 3'!I7:I46,"0")</f>
        <v>0</v>
      </c>
      <c r="AF12" s="354">
        <f>COUNTIFS('Nota Përfundimtare'!I6:I45,"0")</f>
        <v>0</v>
      </c>
      <c r="AG12" s="198"/>
    </row>
    <row r="13" spans="1:33" ht="12.95" customHeight="1" thickBot="1" x14ac:dyDescent="0.25">
      <c r="A13" s="199">
        <v>5</v>
      </c>
      <c r="B13" s="942" t="str">
        <f>'Perioda 1'!J6</f>
        <v>Edukatë Figurative</v>
      </c>
      <c r="C13" s="943"/>
      <c r="D13" s="944"/>
      <c r="E13" s="375">
        <f>COUNTIFS('Perioda 1'!J7:J46,"5")</f>
        <v>0</v>
      </c>
      <c r="F13" s="335">
        <f>COUNTIFS('Perioda 2'!J7:J46,"5")</f>
        <v>0</v>
      </c>
      <c r="G13" s="335">
        <f>COUNTIFS('Perioda 3'!J7:J46,"5")</f>
        <v>0</v>
      </c>
      <c r="H13" s="353">
        <f>COUNTIFS('Nota Përfundimtare'!J6:J45,"5")</f>
        <v>0</v>
      </c>
      <c r="I13" s="375">
        <f>COUNTIFS('Perioda 1'!J7:J46,"4")</f>
        <v>0</v>
      </c>
      <c r="J13" s="335">
        <f>COUNTIFS('Perioda 2'!J7:J46,"4")</f>
        <v>0</v>
      </c>
      <c r="K13" s="335">
        <f>COUNTIFS('Perioda 3'!J7:J46,"4")</f>
        <v>0</v>
      </c>
      <c r="L13" s="353">
        <f>COUNTIFS('Nota Përfundimtare'!J6:J45,"4")</f>
        <v>0</v>
      </c>
      <c r="M13" s="364">
        <f>COUNTIFS('Perioda 1'!J7:J46,"3")</f>
        <v>0</v>
      </c>
      <c r="N13" s="335">
        <f>COUNTIFS('Perioda 2'!J7:J46,"3")</f>
        <v>0</v>
      </c>
      <c r="O13" s="335">
        <f>COUNTIFS('Perioda 3'!J7:J46,"3")</f>
        <v>0</v>
      </c>
      <c r="P13" s="389">
        <f>COUNTIFS('Nota Përfundimtare'!J6:J46,"3")</f>
        <v>0</v>
      </c>
      <c r="Q13" s="375">
        <f>COUNTIFS('Perioda 1'!J7:J46,"2")</f>
        <v>0</v>
      </c>
      <c r="R13" s="335">
        <f>COUNTIFS('Perioda 2'!J7:J46,"2")</f>
        <v>0</v>
      </c>
      <c r="S13" s="335">
        <f>COUNTIFS('Perioda 3'!J7:J46,"2")</f>
        <v>0</v>
      </c>
      <c r="T13" s="353">
        <f>COUNTIFS('Nota Përfundimtare'!J6:J45,"2")</f>
        <v>0</v>
      </c>
      <c r="U13" s="398">
        <f t="shared" si="0"/>
        <v>0</v>
      </c>
      <c r="V13" s="336">
        <f t="shared" si="0"/>
        <v>0</v>
      </c>
      <c r="W13" s="336">
        <f t="shared" si="0"/>
        <v>0</v>
      </c>
      <c r="X13" s="389">
        <f t="shared" si="0"/>
        <v>0</v>
      </c>
      <c r="Y13" s="375">
        <f>COUNTIFS('Perioda 1'!J7:J46,"1")</f>
        <v>0</v>
      </c>
      <c r="Z13" s="335">
        <f>COUNTIFS('Perioda 2'!J7:J46,"1")</f>
        <v>0</v>
      </c>
      <c r="AA13" s="335">
        <f>COUNTIFS('Perioda 3'!J7:J46,"1")</f>
        <v>0</v>
      </c>
      <c r="AB13" s="353">
        <f>COUNTIFS('Nota Përfundimtare'!J6:J45,"1")</f>
        <v>0</v>
      </c>
      <c r="AC13" s="364">
        <f>COUNTIFS('Perioda 1'!J7:J46,"0")</f>
        <v>0</v>
      </c>
      <c r="AD13" s="335">
        <f>COUNTIFS('Perioda 2'!J7:J46,"0")</f>
        <v>0</v>
      </c>
      <c r="AE13" s="335">
        <f>COUNTIFS('Perioda 3'!J7:J46,"0")</f>
        <v>0</v>
      </c>
      <c r="AF13" s="353">
        <f>COUNTIFS('Nota Përfundimtare'!J5:J45,"0")</f>
        <v>0</v>
      </c>
    </row>
    <row r="14" spans="1:33" ht="12.95" customHeight="1" thickBot="1" x14ac:dyDescent="0.25">
      <c r="A14" s="199">
        <v>6</v>
      </c>
      <c r="B14" s="951" t="str">
        <f>'Perioda 1'!K6</f>
        <v>Matematikë</v>
      </c>
      <c r="C14" s="952"/>
      <c r="D14" s="953"/>
      <c r="E14" s="377">
        <f>COUNTIFS('Perioda 1'!K7:K46,"5")</f>
        <v>0</v>
      </c>
      <c r="F14" s="345">
        <f>COUNTIFS('Perioda 2'!K7:K46,"5")</f>
        <v>0</v>
      </c>
      <c r="G14" s="345">
        <f>COUNTIFS('Perioda 3'!K7:K46,"5")</f>
        <v>0</v>
      </c>
      <c r="H14" s="378">
        <f>COUNTIFS('Nota Përfundimtare'!K6:K45,"5")</f>
        <v>0</v>
      </c>
      <c r="I14" s="377">
        <f>COUNTIFS('Perioda 1'!K7:K46,"4")</f>
        <v>0</v>
      </c>
      <c r="J14" s="345">
        <f>COUNTIFS('Perioda 2'!K7:K46,"4")</f>
        <v>0</v>
      </c>
      <c r="K14" s="345">
        <f>COUNTIFS('Perioda 3'!K7:K46,"4")</f>
        <v>0</v>
      </c>
      <c r="L14" s="378">
        <f>COUNTIFS('Nota Përfundimtare'!K6:K45,"4")</f>
        <v>0</v>
      </c>
      <c r="M14" s="366">
        <f>COUNTIFS('Perioda 1'!K7:K46,"3")</f>
        <v>0</v>
      </c>
      <c r="N14" s="345">
        <f>COUNTIFS('Perioda 2'!K7:K46,"3")</f>
        <v>0</v>
      </c>
      <c r="O14" s="345">
        <f>COUNTIFS('Perioda 3'!K7:K46,"3")</f>
        <v>0</v>
      </c>
      <c r="P14" s="391">
        <f>COUNTIFS('Nota Përfundimtare'!K6:K45,"3")</f>
        <v>0</v>
      </c>
      <c r="Q14" s="377">
        <f>COUNTIFS('Perioda 1'!K7:K46,"2")</f>
        <v>0</v>
      </c>
      <c r="R14" s="345">
        <f>COUNTIFS('Perioda 2'!K7:K46,"2")</f>
        <v>0</v>
      </c>
      <c r="S14" s="345">
        <f>COUNTIFS('Perioda 3'!K7:K46,"2")</f>
        <v>0</v>
      </c>
      <c r="T14" s="378">
        <f>COUNTIFS('Nota Përfundimtare'!K6:K45,"2")</f>
        <v>0</v>
      </c>
      <c r="U14" s="400">
        <f t="shared" si="0"/>
        <v>0</v>
      </c>
      <c r="V14" s="346">
        <f t="shared" si="0"/>
        <v>0</v>
      </c>
      <c r="W14" s="346">
        <f t="shared" si="0"/>
        <v>0</v>
      </c>
      <c r="X14" s="391">
        <f t="shared" si="0"/>
        <v>0</v>
      </c>
      <c r="Y14" s="377">
        <f>COUNTIFS('Perioda 1'!K7:K46,"1")</f>
        <v>0</v>
      </c>
      <c r="Z14" s="345">
        <f>COUNTIFS('Perioda 2'!K7:K46,"1")</f>
        <v>0</v>
      </c>
      <c r="AA14" s="345">
        <f>COUNTIFS('Perioda 3'!K7:K46,"1")</f>
        <v>0</v>
      </c>
      <c r="AB14" s="378">
        <f>COUNTIFS('Nota Përfundimtare'!K6:K45,"1")</f>
        <v>0</v>
      </c>
      <c r="AC14" s="366">
        <f>COUNTIFS('Perioda 1'!K7:K46,"0")</f>
        <v>0</v>
      </c>
      <c r="AD14" s="345">
        <f>COUNTIFS('Perioda 2'!K7:K46,"0")</f>
        <v>0</v>
      </c>
      <c r="AE14" s="345">
        <f>COUNTIFS('Perioda 3'!K7:K46,"0")</f>
        <v>0</v>
      </c>
      <c r="AF14" s="354">
        <f>COUNTIFS('Nota Përfundimtare'!K6:K45,"0")</f>
        <v>0</v>
      </c>
    </row>
    <row r="15" spans="1:33" ht="12.95" customHeight="1" x14ac:dyDescent="0.2">
      <c r="A15" s="199">
        <v>7</v>
      </c>
      <c r="B15" s="909" t="str">
        <f>'Perioda 1'!L6</f>
        <v>Njeriu dhe natyra</v>
      </c>
      <c r="C15" s="910"/>
      <c r="D15" s="911"/>
      <c r="E15" s="379">
        <f>COUNTIFS('Perioda 1'!L7:L46,"5")</f>
        <v>0</v>
      </c>
      <c r="F15" s="337">
        <f>COUNTIFS('Perioda 2'!L7:L46,"5")</f>
        <v>0</v>
      </c>
      <c r="G15" s="337">
        <f>COUNTIFS('Perioda 3'!L7:L46,"5")</f>
        <v>0</v>
      </c>
      <c r="H15" s="351">
        <f>COUNTIFS('Nota Përfundimtare'!L6:L46,"5")</f>
        <v>0</v>
      </c>
      <c r="I15" s="379">
        <f>COUNTIFS('Perioda 1'!L7:L46,"4")</f>
        <v>0</v>
      </c>
      <c r="J15" s="337">
        <f>COUNTIFS('Perioda 2'!L7:L46,"4")</f>
        <v>0</v>
      </c>
      <c r="K15" s="337">
        <f>COUNTIFS('Perioda 3'!L7:L46,"4")</f>
        <v>0</v>
      </c>
      <c r="L15" s="351">
        <f>COUNTIFS('Nota Përfundimtare'!L6:L45,"4")</f>
        <v>0</v>
      </c>
      <c r="M15" s="367">
        <f>COUNTIFS('Perioda 1'!L7:L46,"3")</f>
        <v>0</v>
      </c>
      <c r="N15" s="337">
        <f>COUNTIFS('Perioda 2'!L7:L46,"3")</f>
        <v>0</v>
      </c>
      <c r="O15" s="337">
        <f>COUNTIFS('Perioda 3'!L7:L46,"3")</f>
        <v>0</v>
      </c>
      <c r="P15" s="387">
        <f>COUNTIFS('Nota Përfundimtare'!L6:L45,"3")</f>
        <v>0</v>
      </c>
      <c r="Q15" s="379">
        <f>COUNTIFS('Perioda 1'!L7:L46,"2")</f>
        <v>0</v>
      </c>
      <c r="R15" s="337">
        <f>COUNTIFS('Perioda 2'!L7:L46,"2")</f>
        <v>0</v>
      </c>
      <c r="S15" s="337">
        <f>COUNTIFS('Perioda 3'!L7:L46,"2")</f>
        <v>0</v>
      </c>
      <c r="T15" s="351">
        <f>COUNTIFS('Nota Përfundimtare'!L6:L45,"2")</f>
        <v>0</v>
      </c>
      <c r="U15" s="362">
        <f t="shared" si="0"/>
        <v>0</v>
      </c>
      <c r="V15" s="333">
        <f t="shared" si="0"/>
        <v>0</v>
      </c>
      <c r="W15" s="333">
        <f t="shared" si="0"/>
        <v>0</v>
      </c>
      <c r="X15" s="387">
        <f t="shared" si="0"/>
        <v>0</v>
      </c>
      <c r="Y15" s="379">
        <f>COUNTIFS('Perioda 1'!L7:L46,"1")</f>
        <v>0</v>
      </c>
      <c r="Z15" s="337">
        <f>COUNTIFS('Perioda 2'!L7:L46,"1")</f>
        <v>0</v>
      </c>
      <c r="AA15" s="337">
        <f>COUNTIFS('Perioda 3'!L7:L46,"1")</f>
        <v>0</v>
      </c>
      <c r="AB15" s="351">
        <f>COUNTIFS('Nota Përfundimtare'!L6:L45,"1")</f>
        <v>0</v>
      </c>
      <c r="AC15" s="367">
        <f>COUNTIFS('Perioda 1'!L7:L46,"0")</f>
        <v>0</v>
      </c>
      <c r="AD15" s="337">
        <f>COUNTIFS('Perioda 2'!L7:L46,"0")</f>
        <v>0</v>
      </c>
      <c r="AE15" s="337">
        <f>COUNTIFS('Perioda 3'!L7:L46,"0")</f>
        <v>0</v>
      </c>
      <c r="AF15" s="351">
        <f>COUNTIFS('Nota Përfundimtare'!L6:L45,"0")</f>
        <v>0</v>
      </c>
    </row>
    <row r="16" spans="1:33" ht="12.95" customHeight="1" x14ac:dyDescent="0.2">
      <c r="A16" s="199">
        <v>8</v>
      </c>
      <c r="B16" s="912">
        <f>'Perioda 1'!M6</f>
        <v>0</v>
      </c>
      <c r="C16" s="913"/>
      <c r="D16" s="914"/>
      <c r="E16" s="374">
        <f>COUNTIFS('Perioda 1'!M7:M46,"5")</f>
        <v>0</v>
      </c>
      <c r="F16" s="342">
        <f>COUNTIFS('Perioda 2'!M7:M46,"5")</f>
        <v>0</v>
      </c>
      <c r="G16" s="342">
        <f>COUNTIFS('Perioda 3'!M7:M46,"5")</f>
        <v>0</v>
      </c>
      <c r="H16" s="352">
        <f>COUNTIFS('Nota Përfundimtare'!M6:M45,"5")</f>
        <v>0</v>
      </c>
      <c r="I16" s="374">
        <f>COUNTIFS('Perioda 1'!M7:M46,"4")</f>
        <v>0</v>
      </c>
      <c r="J16" s="342">
        <f>COUNTIFS('Perioda 2'!M7:M46,"4")</f>
        <v>0</v>
      </c>
      <c r="K16" s="342">
        <f>COUNTIFS('Perioda 3'!M7:M46,"4")</f>
        <v>0</v>
      </c>
      <c r="L16" s="352">
        <f>COUNTIFS('Nota Përfundimtare'!M6:M46,"4")</f>
        <v>0</v>
      </c>
      <c r="M16" s="363">
        <f>COUNTIFS('Perioda 1'!M7:M46,"3")</f>
        <v>0</v>
      </c>
      <c r="N16" s="342">
        <f>COUNTIFS('Perioda 2'!M7:M46,"3")</f>
        <v>0</v>
      </c>
      <c r="O16" s="342">
        <f>COUNTIFS('Perioda 3'!M7:M46,"3")</f>
        <v>0</v>
      </c>
      <c r="P16" s="388">
        <f>COUNTIFS('Nota Përfundimtare'!M6:M45,"3")</f>
        <v>0</v>
      </c>
      <c r="Q16" s="374">
        <f>COUNTIFS('Perioda 1'!M7:M46,"2")</f>
        <v>0</v>
      </c>
      <c r="R16" s="342">
        <f>COUNTIFS('Perioda 2'!M7:M46,"2")</f>
        <v>0</v>
      </c>
      <c r="S16" s="342">
        <f>COUNTIFS('Perioda 3'!M7:M46,"2")</f>
        <v>0</v>
      </c>
      <c r="T16" s="352">
        <f>COUNTIFS('Nota Përfundimtare'!M6:M45,"2")</f>
        <v>0</v>
      </c>
      <c r="U16" s="397">
        <f t="shared" si="0"/>
        <v>0</v>
      </c>
      <c r="V16" s="343">
        <f t="shared" si="0"/>
        <v>0</v>
      </c>
      <c r="W16" s="343">
        <f t="shared" si="0"/>
        <v>0</v>
      </c>
      <c r="X16" s="388">
        <f t="shared" si="0"/>
        <v>0</v>
      </c>
      <c r="Y16" s="374">
        <f>COUNTIFS('Perioda 1'!M7:M46,"1")</f>
        <v>0</v>
      </c>
      <c r="Z16" s="342">
        <f>COUNTIFS('Perioda 2'!M7:M46,"1")</f>
        <v>0</v>
      </c>
      <c r="AA16" s="342">
        <f>COUNTIFS('Perioda 3'!M7:M46,"1")</f>
        <v>0</v>
      </c>
      <c r="AB16" s="352">
        <f>COUNTIFS('Nota Përfundimtare'!M6:M45,"1")</f>
        <v>0</v>
      </c>
      <c r="AC16" s="363">
        <f>COUNTIFS('Perioda 1'!M7:M46,"0")</f>
        <v>0</v>
      </c>
      <c r="AD16" s="342">
        <f>COUNTIFS('Perioda 2'!M7:M46,"0")</f>
        <v>0</v>
      </c>
      <c r="AE16" s="342">
        <f>COUNTIFS('Perioda 3'!M7:M46,"0")</f>
        <v>0</v>
      </c>
      <c r="AF16" s="352">
        <f>COUNTIFS('Nota Përfundimtare'!M6:M45,"0")</f>
        <v>0</v>
      </c>
    </row>
    <row r="17" spans="1:32" ht="12.95" customHeight="1" thickBot="1" x14ac:dyDescent="0.25">
      <c r="A17" s="199">
        <v>9</v>
      </c>
      <c r="B17" s="942">
        <f>'Perioda 1'!N6</f>
        <v>0</v>
      </c>
      <c r="C17" s="943"/>
      <c r="D17" s="944"/>
      <c r="E17" s="375">
        <f>COUNTIFS('Perioda 1'!N7:N46,"5")</f>
        <v>0</v>
      </c>
      <c r="F17" s="335">
        <f>COUNTIFS('Perioda 2'!N7:N46,"5")</f>
        <v>0</v>
      </c>
      <c r="G17" s="335">
        <f>COUNTIFS('Perioda 3'!N7:N46,"5")</f>
        <v>0</v>
      </c>
      <c r="H17" s="353">
        <f>COUNTIFS('Nota Përfundimtare'!N6:N45,"5")</f>
        <v>0</v>
      </c>
      <c r="I17" s="375">
        <f>COUNTIFS('Perioda 1'!N7:N46,"4")</f>
        <v>0</v>
      </c>
      <c r="J17" s="335">
        <f>COUNTIFS('Perioda 2'!N7:N46,"4")</f>
        <v>0</v>
      </c>
      <c r="K17" s="335">
        <f>COUNTIFS('Perioda 3'!N7:N46,"4")</f>
        <v>0</v>
      </c>
      <c r="L17" s="353">
        <f>COUNTIFS('Nota Përfundimtare'!N6:N45,"4")</f>
        <v>0</v>
      </c>
      <c r="M17" s="364">
        <f>COUNTIFS('Perioda 1'!N7:N46,"3")</f>
        <v>0</v>
      </c>
      <c r="N17" s="335">
        <f>COUNTIFS('Perioda 2'!N7:N46,"3")</f>
        <v>0</v>
      </c>
      <c r="O17" s="335">
        <f>COUNTIFS('Perioda 3'!N7:N46,"3")</f>
        <v>0</v>
      </c>
      <c r="P17" s="389">
        <f>COUNTIFS('Nota Përfundimtare'!N6:N45,"3")</f>
        <v>0</v>
      </c>
      <c r="Q17" s="375">
        <f>COUNTIFS('Perioda 1'!N7:N46,"2")</f>
        <v>0</v>
      </c>
      <c r="R17" s="335">
        <f>COUNTIFS('Perioda 2'!N7:N46,"2")</f>
        <v>0</v>
      </c>
      <c r="S17" s="335">
        <f>COUNTIFS('Perioda 3'!N7:N46,"2")</f>
        <v>0</v>
      </c>
      <c r="T17" s="353">
        <f>COUNTIFS('Nota Përfundimtare'!N6:N45,"2")</f>
        <v>0</v>
      </c>
      <c r="U17" s="398">
        <f t="shared" si="0"/>
        <v>0</v>
      </c>
      <c r="V17" s="336">
        <f t="shared" si="0"/>
        <v>0</v>
      </c>
      <c r="W17" s="336">
        <f t="shared" si="0"/>
        <v>0</v>
      </c>
      <c r="X17" s="389">
        <f t="shared" si="0"/>
        <v>0</v>
      </c>
      <c r="Y17" s="375">
        <f>COUNTIFS('Perioda 1'!N7:N46,"1")</f>
        <v>0</v>
      </c>
      <c r="Z17" s="335">
        <f>COUNTIFS('Perioda 2'!N7:N46,"1")</f>
        <v>0</v>
      </c>
      <c r="AA17" s="335">
        <f>COUNTIFS('Perioda 3'!N7:N46,"1")</f>
        <v>0</v>
      </c>
      <c r="AB17" s="353">
        <f>COUNTIFS('Nota Përfundimtare'!N6:N45,"1")</f>
        <v>0</v>
      </c>
      <c r="AC17" s="364">
        <f>COUNTIFS('Perioda 1'!N7:N46,"0")</f>
        <v>0</v>
      </c>
      <c r="AD17" s="335">
        <f>COUNTIFS('Perioda 2'!N7:N46,"0")</f>
        <v>0</v>
      </c>
      <c r="AE17" s="335">
        <f>COUNTIFS('Perioda 3'!N7:N46,"0")</f>
        <v>0</v>
      </c>
      <c r="AF17" s="353">
        <f>COUNTIFS('Nota Përfundimtare'!N6:N45,"0")</f>
        <v>0</v>
      </c>
    </row>
    <row r="18" spans="1:32" ht="12.95" customHeight="1" x14ac:dyDescent="0.2">
      <c r="A18" s="199">
        <v>10</v>
      </c>
      <c r="B18" s="945" t="str">
        <f>'Perioda 1'!O6</f>
        <v>Shoqëria dhe mjedisi</v>
      </c>
      <c r="C18" s="946"/>
      <c r="D18" s="947"/>
      <c r="E18" s="376">
        <f>COUNTIFS('Perioda 1'!O7:O46,"5")</f>
        <v>0</v>
      </c>
      <c r="F18" s="344">
        <f>COUNTIFS('Perioda 2'!O7:O46,"5")</f>
        <v>0</v>
      </c>
      <c r="G18" s="344">
        <f>COUNTIFS('Perioda 3'!O7:O46,"5")</f>
        <v>0</v>
      </c>
      <c r="H18" s="354">
        <f>COUNTIFS('Nota Përfundimtare'!O6:O45,"5")</f>
        <v>0</v>
      </c>
      <c r="I18" s="376">
        <f>COUNTIFS('Perioda 1'!O7:O46,"4")</f>
        <v>0</v>
      </c>
      <c r="J18" s="344">
        <f>COUNTIFS('Perioda 2'!O7:O46,"4")</f>
        <v>0</v>
      </c>
      <c r="K18" s="344">
        <f>COUNTIFS('Perioda 3'!O7:O46,"4")</f>
        <v>0</v>
      </c>
      <c r="L18" s="354">
        <f>COUNTIFS('Nota Përfundimtare'!O6:O45,"4")</f>
        <v>0</v>
      </c>
      <c r="M18" s="365">
        <f>COUNTIFS('Perioda 1'!O7:O46,"3")</f>
        <v>0</v>
      </c>
      <c r="N18" s="344">
        <f>COUNTIFS('Perioda 2'!O7:O46,"3")</f>
        <v>0</v>
      </c>
      <c r="O18" s="344">
        <f>COUNTIFS('Perioda 3'!O7:O46,"3")</f>
        <v>0</v>
      </c>
      <c r="P18" s="390">
        <f>COUNTIFS('Nota Përfundimtare'!O6:O45,"3")</f>
        <v>0</v>
      </c>
      <c r="Q18" s="376">
        <f>COUNTIFS('Perioda 1'!O7:O46,"2")</f>
        <v>0</v>
      </c>
      <c r="R18" s="344">
        <f>COUNTIFS('Perioda 2'!O7:O46,"2")</f>
        <v>0</v>
      </c>
      <c r="S18" s="344">
        <f>COUNTIFS('Perioda 3'!O7:O46,"2")</f>
        <v>0</v>
      </c>
      <c r="T18" s="354">
        <f>COUNTIFS('Nota Përfundimtare'!O6:O45,"2")</f>
        <v>0</v>
      </c>
      <c r="U18" s="399">
        <f t="shared" si="0"/>
        <v>0</v>
      </c>
      <c r="V18" s="334">
        <f t="shared" si="0"/>
        <v>0</v>
      </c>
      <c r="W18" s="334">
        <f t="shared" si="0"/>
        <v>0</v>
      </c>
      <c r="X18" s="390">
        <f t="shared" si="0"/>
        <v>0</v>
      </c>
      <c r="Y18" s="376">
        <f>COUNTIFS('Perioda 1'!O7:O46,"1")</f>
        <v>0</v>
      </c>
      <c r="Z18" s="344">
        <f>COUNTIFS('Perioda 2'!O7:O46,"1")</f>
        <v>0</v>
      </c>
      <c r="AA18" s="344">
        <f>COUNTIFS('Perioda 3'!O7:O46,"1")</f>
        <v>0</v>
      </c>
      <c r="AB18" s="354">
        <f>COUNTIFS('Nota Përfundimtare'!O6:O45,"1")</f>
        <v>0</v>
      </c>
      <c r="AC18" s="365">
        <f>COUNTIFS('Perioda 1'!O7:O46,"0")</f>
        <v>0</v>
      </c>
      <c r="AD18" s="344">
        <f>COUNTIFS('Perioda 2'!O7:O46,"0")</f>
        <v>0</v>
      </c>
      <c r="AE18" s="344">
        <f>COUNTIFS('Perioda 3'!O7:O46,"0")</f>
        <v>0</v>
      </c>
      <c r="AF18" s="354">
        <f>COUNTIFS('Nota Përfundimtare'!O6:O45,"0")</f>
        <v>0</v>
      </c>
    </row>
    <row r="19" spans="1:32" ht="12.95" customHeight="1" x14ac:dyDescent="0.2">
      <c r="A19" s="199">
        <v>11</v>
      </c>
      <c r="B19" s="954">
        <f>'Perioda 1'!P6</f>
        <v>0</v>
      </c>
      <c r="C19" s="955"/>
      <c r="D19" s="956"/>
      <c r="E19" s="380">
        <f>COUNTIFS('Perioda 1'!P7:P46,"5")</f>
        <v>0</v>
      </c>
      <c r="F19" s="338">
        <f>COUNTIFS('Perioda 2'!P7:P46,"5")</f>
        <v>0</v>
      </c>
      <c r="G19" s="338">
        <f>COUNTIFS('Perioda 3'!P7:P46,"5")</f>
        <v>0</v>
      </c>
      <c r="H19" s="355">
        <f>COUNTIFS('Nota Përfundimtare'!P6:P45,"5")</f>
        <v>0</v>
      </c>
      <c r="I19" s="380">
        <f>COUNTIFS('Perioda 1'!P7:P46,"4")</f>
        <v>0</v>
      </c>
      <c r="J19" s="338">
        <f>COUNTIFS('Perioda 2'!P7:P46,"4")</f>
        <v>0</v>
      </c>
      <c r="K19" s="338">
        <f>COUNTIFS('Perioda 3'!P7:P46,"4")</f>
        <v>0</v>
      </c>
      <c r="L19" s="355">
        <f>COUNTIFS('Nota Përfundimtare'!P6:P45,"4")</f>
        <v>0</v>
      </c>
      <c r="M19" s="368">
        <f>COUNTIFS('Perioda 1'!P7:P46,"3")</f>
        <v>0</v>
      </c>
      <c r="N19" s="338">
        <f>COUNTIFS('Perioda 2'!P7:P46,"3")</f>
        <v>0</v>
      </c>
      <c r="O19" s="338">
        <f>COUNTIFS('Perioda 3'!P7:P46,"3")</f>
        <v>0</v>
      </c>
      <c r="P19" s="392">
        <f>COUNTIFS('Nota Përfundimtare'!P6:P45,"3")</f>
        <v>0</v>
      </c>
      <c r="Q19" s="380">
        <f>COUNTIFS('Perioda 1'!P7:P46,"2")</f>
        <v>0</v>
      </c>
      <c r="R19" s="338">
        <f>COUNTIFS('Perioda 2'!P7:P46,"2")</f>
        <v>0</v>
      </c>
      <c r="S19" s="338">
        <f>COUNTIFS('Perioda 3'!P7:P46,"2")</f>
        <v>0</v>
      </c>
      <c r="T19" s="355">
        <f>COUNTIFS('Nota Përfundimtare'!P6:P45,"2")</f>
        <v>0</v>
      </c>
      <c r="U19" s="401">
        <f t="shared" si="0"/>
        <v>0</v>
      </c>
      <c r="V19" s="339">
        <f t="shared" si="0"/>
        <v>0</v>
      </c>
      <c r="W19" s="339">
        <f t="shared" si="0"/>
        <v>0</v>
      </c>
      <c r="X19" s="392">
        <f>SUM(H19+L19+P19+T19)</f>
        <v>0</v>
      </c>
      <c r="Y19" s="380">
        <f>COUNTIFS('Perioda 1'!P7:P46,"1")</f>
        <v>0</v>
      </c>
      <c r="Z19" s="338">
        <f>COUNTIFS('Perioda 2'!P7:P46,"1")</f>
        <v>0</v>
      </c>
      <c r="AA19" s="338">
        <f>COUNTIFS('Perioda 3'!P7:P46,"1")</f>
        <v>0</v>
      </c>
      <c r="AB19" s="355">
        <f>COUNTIFS('Nota Përfundimtare'!P6:P45,"1")</f>
        <v>0</v>
      </c>
      <c r="AC19" s="368">
        <f>COUNTIFS('Perioda 1'!P7:P46,"0")</f>
        <v>0</v>
      </c>
      <c r="AD19" s="338">
        <f>COUNTIFS('Perioda 2'!P7:P46,"0")</f>
        <v>0</v>
      </c>
      <c r="AE19" s="338">
        <f>COUNTIFS('Perioda 3'!P7:P46,"0")</f>
        <v>0</v>
      </c>
      <c r="AF19" s="355">
        <f>COUNTIFS('Nota Përfundimtare'!P6:P45,"0")</f>
        <v>0</v>
      </c>
    </row>
    <row r="20" spans="1:32" ht="12.95" customHeight="1" thickBot="1" x14ac:dyDescent="0.25">
      <c r="A20" s="199">
        <v>12</v>
      </c>
      <c r="B20" s="874">
        <f>'Perioda 1'!Q6</f>
        <v>0</v>
      </c>
      <c r="C20" s="875"/>
      <c r="D20" s="876"/>
      <c r="E20" s="381">
        <f>COUNTIFS('Perioda 1'!Q7:Q46,"5")</f>
        <v>0</v>
      </c>
      <c r="F20" s="347">
        <f>COUNTIFS('Perioda 2'!Q7:Q46,"5")</f>
        <v>0</v>
      </c>
      <c r="G20" s="347">
        <f>COUNTIFS('Perioda 3'!Q7:Q46,"5")</f>
        <v>0</v>
      </c>
      <c r="H20" s="356">
        <f>COUNTIFS('Nota Përfundimtare'!Q6:Q45,"5")</f>
        <v>0</v>
      </c>
      <c r="I20" s="381">
        <f>COUNTIFS('Perioda 1'!Q7:Q46,"4")</f>
        <v>0</v>
      </c>
      <c r="J20" s="347">
        <f>COUNTIFS('Perioda 2'!Q7:Q46,"4")</f>
        <v>0</v>
      </c>
      <c r="K20" s="347">
        <f>COUNTIFS('Perioda 3'!Q7:Q46,"4")</f>
        <v>0</v>
      </c>
      <c r="L20" s="356">
        <f>COUNTIFS('Nota Përfundimtare'!Q6:Q45,"4")</f>
        <v>0</v>
      </c>
      <c r="M20" s="369">
        <f>COUNTIFS('Perioda 1'!Q7:Q46,"3")</f>
        <v>0</v>
      </c>
      <c r="N20" s="347">
        <f>COUNTIFS('Perioda 2'!Q7:Q46,"3")</f>
        <v>0</v>
      </c>
      <c r="O20" s="347">
        <f>COUNTIFS('Perioda 3'!Q7:Q46,"3")</f>
        <v>0</v>
      </c>
      <c r="P20" s="393">
        <f>COUNTIFS('Nota Përfundimtare'!Q6:Q45,"3")</f>
        <v>0</v>
      </c>
      <c r="Q20" s="381">
        <f>COUNTIFS('Perioda 1'!Q7:Q46,"2")</f>
        <v>0</v>
      </c>
      <c r="R20" s="347">
        <f>COUNTIFS('Perioda 2'!Q7:Q46,"2")</f>
        <v>0</v>
      </c>
      <c r="S20" s="347">
        <f>COUNTIFS('Perioda 3'!Q7:Q46,"2")</f>
        <v>0</v>
      </c>
      <c r="T20" s="356">
        <f>COUNTIFS('Nota Përfundimtare'!Q6:Q45,"2")</f>
        <v>0</v>
      </c>
      <c r="U20" s="402">
        <f t="shared" si="0"/>
        <v>0</v>
      </c>
      <c r="V20" s="348">
        <f t="shared" si="0"/>
        <v>0</v>
      </c>
      <c r="W20" s="348">
        <f t="shared" si="0"/>
        <v>0</v>
      </c>
      <c r="X20" s="393">
        <f t="shared" si="0"/>
        <v>0</v>
      </c>
      <c r="Y20" s="381">
        <f>COUNTIFS('Perioda 1'!Q7:Q46,"1")</f>
        <v>0</v>
      </c>
      <c r="Z20" s="347">
        <f>COUNTIFS('Perioda 2'!Q7:Q46,"1")</f>
        <v>0</v>
      </c>
      <c r="AA20" s="347">
        <f>COUNTIFS('Perioda 3'!Q7:Q46,"1")</f>
        <v>0</v>
      </c>
      <c r="AB20" s="356">
        <f>COUNTIFS('Nota Përfundimtare'!Q6:Q45,"1")</f>
        <v>0</v>
      </c>
      <c r="AC20" s="369">
        <f>COUNTIFS('Perioda 1'!Q7:Q46,"0")</f>
        <v>0</v>
      </c>
      <c r="AD20" s="347">
        <f>COUNTIFS('Perioda 2'!Q7:Q46,"0")</f>
        <v>0</v>
      </c>
      <c r="AE20" s="347">
        <f>COUNTIFS('Perioda 3'!Q7:Q46,"0")</f>
        <v>0</v>
      </c>
      <c r="AF20" s="356">
        <f>COUNTIFS('Nota Përfundimtare'!Q6:Q45,"0")</f>
        <v>0</v>
      </c>
    </row>
    <row r="21" spans="1:32" ht="12.95" customHeight="1" thickBot="1" x14ac:dyDescent="0.25">
      <c r="A21" s="199">
        <v>13</v>
      </c>
      <c r="B21" s="948" t="str">
        <f>'Perioda 1'!R6</f>
        <v>Ed. fizike, sportet &amp; shëndeti</v>
      </c>
      <c r="C21" s="949"/>
      <c r="D21" s="950"/>
      <c r="E21" s="382">
        <f>COUNTIFS('Perioda 1'!R7:R46,"5")</f>
        <v>0</v>
      </c>
      <c r="F21" s="340">
        <f>COUNTIFS('Perioda 2'!R7:R46,"5")</f>
        <v>0</v>
      </c>
      <c r="G21" s="340">
        <f>COUNTIFS('Perioda 3'!R7:R46,"5")</f>
        <v>0</v>
      </c>
      <c r="H21" s="383">
        <f>COUNTIFS('Nota Përfundimtare'!R6:R45,"5")</f>
        <v>0</v>
      </c>
      <c r="I21" s="382">
        <f>COUNTIFS('Perioda 1'!R7:R46,"4")</f>
        <v>0</v>
      </c>
      <c r="J21" s="340">
        <f>COUNTIFS('Perioda 2'!R7:R46,"4")</f>
        <v>0</v>
      </c>
      <c r="K21" s="340">
        <f>COUNTIFS('Perioda 3'!R7:R46,"4")</f>
        <v>0</v>
      </c>
      <c r="L21" s="383">
        <f>COUNTIFS('Nota Përfundimtare'!R6:R45,"4")</f>
        <v>0</v>
      </c>
      <c r="M21" s="370">
        <f>COUNTIFS('Perioda 1'!R7:R46,"3")</f>
        <v>0</v>
      </c>
      <c r="N21" s="340">
        <f>COUNTIFS('Perioda 2'!R7:R46,"3")</f>
        <v>0</v>
      </c>
      <c r="O21" s="340">
        <f>COUNTIFS('Perioda 3'!R7:R46,"3")</f>
        <v>0</v>
      </c>
      <c r="P21" s="394">
        <f>COUNTIFS('Nota Përfundimtare'!R6:R45,"3")</f>
        <v>0</v>
      </c>
      <c r="Q21" s="382">
        <f>COUNTIFS('Perioda 1'!R7:R46,"2")</f>
        <v>0</v>
      </c>
      <c r="R21" s="340">
        <f>COUNTIFS('Perioda 2'!R7:R46,"2")</f>
        <v>0</v>
      </c>
      <c r="S21" s="340">
        <f>COUNTIFS('Perioda 3'!R7:R46,"2")</f>
        <v>0</v>
      </c>
      <c r="T21" s="383">
        <f>COUNTIFS('Nota Përfundimtare'!R6:R45,"2")</f>
        <v>0</v>
      </c>
      <c r="U21" s="403">
        <f t="shared" si="0"/>
        <v>0</v>
      </c>
      <c r="V21" s="341">
        <f t="shared" si="0"/>
        <v>0</v>
      </c>
      <c r="W21" s="341">
        <f t="shared" si="0"/>
        <v>0</v>
      </c>
      <c r="X21" s="394">
        <f t="shared" si="0"/>
        <v>0</v>
      </c>
      <c r="Y21" s="382">
        <f>COUNTIFS('Perioda 1'!R7:R46,"1")</f>
        <v>0</v>
      </c>
      <c r="Z21" s="340">
        <f>COUNTIFS('Perioda 2'!R7:R46,"1")</f>
        <v>0</v>
      </c>
      <c r="AA21" s="340">
        <f>COUNTIFS('Perioda 3'!R7:R46,"1")</f>
        <v>0</v>
      </c>
      <c r="AB21" s="383">
        <f>COUNTIFS('Nota Përfundimtare'!R6:R45,"1")</f>
        <v>0</v>
      </c>
      <c r="AC21" s="370">
        <f>COUNTIFS('Perioda 1'!R7:R46,"0")</f>
        <v>0</v>
      </c>
      <c r="AD21" s="340">
        <f>COUNTIFS('Perioda 2'!R7:R46,"0")</f>
        <v>0</v>
      </c>
      <c r="AE21" s="340">
        <f>COUNTIFS('Perioda 3'!R7:R46,"0")</f>
        <v>0</v>
      </c>
      <c r="AF21" s="351">
        <f>COUNTIFS('Nota Përfundimtare'!R6:R45,"0")</f>
        <v>0</v>
      </c>
    </row>
    <row r="22" spans="1:32" ht="12.95" customHeight="1" thickBot="1" x14ac:dyDescent="0.25">
      <c r="A22" s="199">
        <v>14</v>
      </c>
      <c r="B22" s="951" t="str">
        <f>'Perioda 1'!S6</f>
        <v>Shkathtësi për jetë</v>
      </c>
      <c r="C22" s="952"/>
      <c r="D22" s="953"/>
      <c r="E22" s="377">
        <f>COUNTIFS('Perioda 1'!S7:S46,"5")</f>
        <v>0</v>
      </c>
      <c r="F22" s="345">
        <f>COUNTIFS('Perioda 2'!S7:S46,"5")</f>
        <v>0</v>
      </c>
      <c r="G22" s="345">
        <f>COUNTIFS('Perioda 3'!S7:S46,"5")</f>
        <v>0</v>
      </c>
      <c r="H22" s="378">
        <f>COUNTIFS('Nota Përfundimtare'!S6:S45,"5")</f>
        <v>0</v>
      </c>
      <c r="I22" s="377">
        <f>COUNTIFS('Perioda 1'!S7:S46,"4")</f>
        <v>0</v>
      </c>
      <c r="J22" s="345">
        <f>COUNTIFS('Perioda 2'!S7:S46,"4")</f>
        <v>0</v>
      </c>
      <c r="K22" s="345">
        <f>COUNTIFS('Perioda 3'!S7:S46,"4")</f>
        <v>0</v>
      </c>
      <c r="L22" s="378">
        <f>COUNTIFS('Nota Përfundimtare'!S6:S45,"4")</f>
        <v>0</v>
      </c>
      <c r="M22" s="366">
        <f>COUNTIFS('Perioda 1'!S7:S46,"3")</f>
        <v>0</v>
      </c>
      <c r="N22" s="345">
        <f>COUNTIFS('Perioda 2'!S7:S46,"3")</f>
        <v>0</v>
      </c>
      <c r="O22" s="345">
        <f>COUNTIFS('Perioda 3'!S7:S46,"3")</f>
        <v>0</v>
      </c>
      <c r="P22" s="391">
        <f>COUNTIFS('Nota Përfundimtare'!S6:S45,"3")</f>
        <v>0</v>
      </c>
      <c r="Q22" s="377">
        <f>COUNTIFS('Perioda 1'!S7:S46,"2")</f>
        <v>0</v>
      </c>
      <c r="R22" s="345">
        <f>COUNTIFS('Perioda 2'!S7:S46,"2")</f>
        <v>0</v>
      </c>
      <c r="S22" s="345">
        <f>COUNTIFS('Perioda 3'!S7:S46,"2")</f>
        <v>0</v>
      </c>
      <c r="T22" s="378">
        <f>COUNTIFS('Nota Përfundimtare'!S6:S45,"2")</f>
        <v>0</v>
      </c>
      <c r="U22" s="400">
        <f>SUM(E22+I22+M22+Q22)</f>
        <v>0</v>
      </c>
      <c r="V22" s="346">
        <f>SUM(F22+J22+N22+R22)</f>
        <v>0</v>
      </c>
      <c r="W22" s="346">
        <f>SUM(G22+K22+O22+S22)</f>
        <v>0</v>
      </c>
      <c r="X22" s="391">
        <f>SUM(H22+L22+P22+T22)</f>
        <v>0</v>
      </c>
      <c r="Y22" s="377">
        <f>COUNTIFS('Perioda 1'!S7:S46,"1")</f>
        <v>0</v>
      </c>
      <c r="Z22" s="345">
        <f>COUNTIFS('Perioda 2'!S7:S46,"1")</f>
        <v>0</v>
      </c>
      <c r="AA22" s="345">
        <f>COUNTIFS('Perioda 3'!S7:S46,"1")</f>
        <v>0</v>
      </c>
      <c r="AB22" s="378">
        <f>COUNTIFS('Nota Përfundimtare'!S6:S45,"1")</f>
        <v>0</v>
      </c>
      <c r="AC22" s="366">
        <f>COUNTIFS('Perioda 1'!S7:S46,"0")</f>
        <v>0</v>
      </c>
      <c r="AD22" s="345">
        <f>COUNTIFS('Perioda 2'!S7:S46,"0")</f>
        <v>0</v>
      </c>
      <c r="AE22" s="345">
        <f>COUNTIFS('Perioda 3'!S7:S46,"0")</f>
        <v>0</v>
      </c>
      <c r="AF22" s="354">
        <f>COUNTIFS('Nota Përfundimtare'!S6:S45,"0")</f>
        <v>0</v>
      </c>
    </row>
    <row r="23" spans="1:32" ht="12.95" customHeight="1" x14ac:dyDescent="0.2">
      <c r="A23" s="199">
        <v>15</v>
      </c>
      <c r="B23" s="909" t="str">
        <f>'Perioda 1'!T6</f>
        <v>MZ</v>
      </c>
      <c r="C23" s="910"/>
      <c r="D23" s="911"/>
      <c r="E23" s="379">
        <f>COUNTIFS('Perioda 1'!T7:T46,"5")</f>
        <v>0</v>
      </c>
      <c r="F23" s="337">
        <f>COUNTIFS('Perioda 2'!T7:T46,"5")</f>
        <v>0</v>
      </c>
      <c r="G23" s="337">
        <f>COUNTIFS('Perioda 3'!T7:T46,"5")</f>
        <v>0</v>
      </c>
      <c r="H23" s="351">
        <f>COUNTIFS('Nota Përfundimtare'!T6:T45,"5")</f>
        <v>0</v>
      </c>
      <c r="I23" s="379">
        <f>COUNTIFS('Perioda 1'!T7:T46,"4")</f>
        <v>0</v>
      </c>
      <c r="J23" s="337">
        <f>COUNTIFS('Perioda 2'!T7:T46,"4")</f>
        <v>0</v>
      </c>
      <c r="K23" s="337">
        <f>COUNTIFS('Perioda 3'!T7:T46,"4")</f>
        <v>0</v>
      </c>
      <c r="L23" s="351">
        <f>COUNTIFS('Nota Përfundimtare'!T6:T45,"4")</f>
        <v>0</v>
      </c>
      <c r="M23" s="367">
        <f>COUNTIFS('Perioda 1'!T7:T46,"3")</f>
        <v>0</v>
      </c>
      <c r="N23" s="337">
        <f>COUNTIFS('Perioda 2'!T7:T46,"3")</f>
        <v>0</v>
      </c>
      <c r="O23" s="337">
        <f>COUNTIFS('Perioda 3'!T7:T46,"3")</f>
        <v>0</v>
      </c>
      <c r="P23" s="387">
        <f>COUNTIFS('Nota Përfundimtare'!T6:T45,"3")</f>
        <v>0</v>
      </c>
      <c r="Q23" s="379">
        <f>COUNTIFS('Perioda 1'!T7:T46,"2")</f>
        <v>0</v>
      </c>
      <c r="R23" s="337">
        <f>COUNTIFS('Perioda 2'!T7:T46,"2")</f>
        <v>0</v>
      </c>
      <c r="S23" s="337">
        <f>COUNTIFS('Perioda 3'!T7:T46,"2")</f>
        <v>0</v>
      </c>
      <c r="T23" s="351">
        <f>COUNTIFS('Nota Përfundimtare'!T6:T45,"2")</f>
        <v>0</v>
      </c>
      <c r="U23" s="362">
        <f t="shared" si="0"/>
        <v>0</v>
      </c>
      <c r="V23" s="333">
        <f t="shared" si="0"/>
        <v>0</v>
      </c>
      <c r="W23" s="333">
        <f t="shared" si="0"/>
        <v>0</v>
      </c>
      <c r="X23" s="387">
        <f>SUM(H23+L23+P23+T23)</f>
        <v>0</v>
      </c>
      <c r="Y23" s="379">
        <f>COUNTIFS('Perioda 1'!T7:T46,"1")</f>
        <v>0</v>
      </c>
      <c r="Z23" s="337">
        <f>COUNTIFS('Perioda 2'!T7:T46,"1")</f>
        <v>0</v>
      </c>
      <c r="AA23" s="337">
        <f>COUNTIFS('Perioda 3'!T7:T46,"1")</f>
        <v>0</v>
      </c>
      <c r="AB23" s="351">
        <f>COUNTIFS('Nota Përfundimtare'!T6:T45,"1")</f>
        <v>0</v>
      </c>
      <c r="AC23" s="367">
        <f>COUNTIFS('Perioda 1'!T7:T46,"0")</f>
        <v>0</v>
      </c>
      <c r="AD23" s="337">
        <f>COUNTIFS('Perioda 2'!T7:T46,"0")</f>
        <v>0</v>
      </c>
      <c r="AE23" s="337">
        <f>COUNTIFS('Perioda 3'!T7:T46,"0")</f>
        <v>0</v>
      </c>
      <c r="AF23" s="351">
        <f>COUNTIFS('Nota Përfundimtare'!T6:T45,"0")</f>
        <v>0</v>
      </c>
    </row>
    <row r="24" spans="1:32" ht="12.95" customHeight="1" x14ac:dyDescent="0.2">
      <c r="A24" s="199">
        <v>16</v>
      </c>
      <c r="B24" s="912" t="str">
        <f>'Perioda 1'!U6</f>
        <v>MZ</v>
      </c>
      <c r="C24" s="913"/>
      <c r="D24" s="914"/>
      <c r="E24" s="374">
        <f>COUNTIFS('Perioda 1'!U7:U46,"5")</f>
        <v>0</v>
      </c>
      <c r="F24" s="342">
        <f>COUNTIFS('Perioda 2'!U7:U46,"5")</f>
        <v>0</v>
      </c>
      <c r="G24" s="342">
        <f>COUNTIFS('Perioda 3'!U7:U46,"5")</f>
        <v>0</v>
      </c>
      <c r="H24" s="352">
        <f>COUNTIFS('Nota Përfundimtare'!U6:U45,"5")</f>
        <v>0</v>
      </c>
      <c r="I24" s="374">
        <f>COUNTIFS('Perioda 1'!U7:U46,"4")</f>
        <v>0</v>
      </c>
      <c r="J24" s="342">
        <f>COUNTIFS('Perioda 2'!U7:U46,"4")</f>
        <v>0</v>
      </c>
      <c r="K24" s="342">
        <f>COUNTIFS('Perioda 3'!U7:U46,"4")</f>
        <v>0</v>
      </c>
      <c r="L24" s="352">
        <f>COUNTIFS('Nota Përfundimtare'!U6:U45,"4")</f>
        <v>0</v>
      </c>
      <c r="M24" s="363">
        <f>COUNTIFS('Perioda 1'!U7:U46,"3")</f>
        <v>0</v>
      </c>
      <c r="N24" s="342">
        <f>COUNTIFS('Perioda 2'!U7:U46,"3")</f>
        <v>0</v>
      </c>
      <c r="O24" s="342">
        <f>COUNTIFS('Perioda 3'!U7:U46,"3")</f>
        <v>0</v>
      </c>
      <c r="P24" s="388">
        <f>COUNTIFS('Nota Përfundimtare'!U6:U45,"3")</f>
        <v>0</v>
      </c>
      <c r="Q24" s="374">
        <f>COUNTIFS('Perioda 1'!U7:U46,"2")</f>
        <v>0</v>
      </c>
      <c r="R24" s="342">
        <f>COUNTIFS('Perioda 2'!U7:U46,"2")</f>
        <v>0</v>
      </c>
      <c r="S24" s="342">
        <f>COUNTIFS('Perioda 3'!U7:U46,"2")</f>
        <v>0</v>
      </c>
      <c r="T24" s="352">
        <f>COUNTIFS('Nota Përfundimtare'!U6:U45,"2")</f>
        <v>0</v>
      </c>
      <c r="U24" s="397">
        <f t="shared" si="0"/>
        <v>0</v>
      </c>
      <c r="V24" s="343">
        <f t="shared" si="0"/>
        <v>0</v>
      </c>
      <c r="W24" s="343">
        <f t="shared" si="0"/>
        <v>0</v>
      </c>
      <c r="X24" s="388">
        <f t="shared" si="0"/>
        <v>0</v>
      </c>
      <c r="Y24" s="374">
        <f>COUNTIFS('Perioda 1'!U7:U46,"1")</f>
        <v>0</v>
      </c>
      <c r="Z24" s="342">
        <f>COUNTIFS('Perioda 2'!U7:U46,"1")</f>
        <v>0</v>
      </c>
      <c r="AA24" s="342">
        <f>COUNTIFS('Perioda 3'!U7:U46,"1")</f>
        <v>0</v>
      </c>
      <c r="AB24" s="352">
        <f>COUNTIFS('Nota Përfundimtare'!U6:U45,"1")</f>
        <v>0</v>
      </c>
      <c r="AC24" s="363">
        <f>COUNTIFS('Perioda 1'!U7:U46,"0")</f>
        <v>0</v>
      </c>
      <c r="AD24" s="342">
        <f>COUNTIFS('Perioda 2'!U7:U46,"0")</f>
        <v>0</v>
      </c>
      <c r="AE24" s="342">
        <f>COUNTIFS('Perioda 3'!U7:U46,"0")</f>
        <v>0</v>
      </c>
      <c r="AF24" s="352">
        <f>COUNTIFS('Nota Përfundimtare'!U6:U45,"0")</f>
        <v>0</v>
      </c>
    </row>
    <row r="25" spans="1:32" ht="12.95" customHeight="1" x14ac:dyDescent="0.2">
      <c r="A25" s="199">
        <v>17</v>
      </c>
      <c r="B25" s="954" t="str">
        <f>'Perioda 1'!V6</f>
        <v>M.Z</v>
      </c>
      <c r="C25" s="955"/>
      <c r="D25" s="956"/>
      <c r="E25" s="380">
        <f>COUNTIFS('Perioda 1'!V7:V46,"5")</f>
        <v>0</v>
      </c>
      <c r="F25" s="338">
        <f>COUNTIFS('Perioda 2'!V7:V46,"5")</f>
        <v>0</v>
      </c>
      <c r="G25" s="338">
        <f>COUNTIFS('Perioda 3'!V7:V46,"5")</f>
        <v>0</v>
      </c>
      <c r="H25" s="355">
        <f>COUNTIFS('Nota Përfundimtare'!V6:V45,"5")</f>
        <v>0</v>
      </c>
      <c r="I25" s="380">
        <f>COUNTIFS('Perioda 1'!V7:V46,"4")</f>
        <v>0</v>
      </c>
      <c r="J25" s="338">
        <f>COUNTIFS('Perioda 2'!V7:V46,"4")</f>
        <v>0</v>
      </c>
      <c r="K25" s="338">
        <f>COUNTIFS('Perioda 3'!V7:V46,"4")</f>
        <v>0</v>
      </c>
      <c r="L25" s="355">
        <f>COUNTIFS('Nota Përfundimtare'!V6:V45,"4")</f>
        <v>0</v>
      </c>
      <c r="M25" s="368">
        <f>COUNTIFS('Perioda 1'!V7:V61,"3")</f>
        <v>0</v>
      </c>
      <c r="N25" s="338">
        <f>COUNTIFS('Perioda 2'!V7:V46,"3")</f>
        <v>0</v>
      </c>
      <c r="O25" s="338">
        <f>COUNTIFS('Perioda 3'!V7:V46,"3")</f>
        <v>0</v>
      </c>
      <c r="P25" s="392">
        <f>COUNTIFS('Nota Përfundimtare'!V6:V45,"3")</f>
        <v>0</v>
      </c>
      <c r="Q25" s="380">
        <f>COUNTIFS('Perioda 1'!V7:V46,"2")</f>
        <v>0</v>
      </c>
      <c r="R25" s="338">
        <f>COUNTIFS('Perioda 2'!V7:V46,"2")</f>
        <v>0</v>
      </c>
      <c r="S25" s="338">
        <f>COUNTIFS('Perioda 3'!V7:V46,"2")</f>
        <v>0</v>
      </c>
      <c r="T25" s="355">
        <f>COUNTIFS('Nota Përfundimtare'!V6:V45,"2")</f>
        <v>0</v>
      </c>
      <c r="U25" s="401">
        <f t="shared" si="0"/>
        <v>0</v>
      </c>
      <c r="V25" s="339">
        <f t="shared" si="0"/>
        <v>0</v>
      </c>
      <c r="W25" s="339">
        <f t="shared" si="0"/>
        <v>0</v>
      </c>
      <c r="X25" s="392">
        <f t="shared" si="0"/>
        <v>0</v>
      </c>
      <c r="Y25" s="380">
        <f>COUNTIFS('Perioda 1'!V7:V46,"1")</f>
        <v>0</v>
      </c>
      <c r="Z25" s="338">
        <f>COUNTIFS('Perioda 2'!V7:V46,"1")</f>
        <v>0</v>
      </c>
      <c r="AA25" s="338">
        <f>COUNTIFS('Perioda 3'!V7:V46,"1")</f>
        <v>0</v>
      </c>
      <c r="AB25" s="355">
        <f>COUNTIFS('Nota Përfundimtare'!V6:V45,"1")</f>
        <v>0</v>
      </c>
      <c r="AC25" s="368">
        <f>COUNTIFS('Perioda 1'!V7:V46,"0")</f>
        <v>0</v>
      </c>
      <c r="AD25" s="338">
        <f>COUNTIFS('Perioda 2'!V7:V46,"0")</f>
        <v>0</v>
      </c>
      <c r="AE25" s="338">
        <f>COUNTIFS('Perioda 3'!V7:V46,"0")</f>
        <v>0</v>
      </c>
      <c r="AF25" s="355">
        <f>COUNTIFS('Nota Përfundimtare'!V6:V45,"0")</f>
        <v>0</v>
      </c>
    </row>
    <row r="26" spans="1:32" ht="12.95" customHeight="1" thickBot="1" x14ac:dyDescent="0.25">
      <c r="A26" s="199">
        <v>18</v>
      </c>
      <c r="B26" s="874" t="str">
        <f>'Perioda 1'!W6</f>
        <v>M.Z</v>
      </c>
      <c r="C26" s="875" t="str">
        <f>'[2]Perioda 1'!Z6</f>
        <v>M.Z</v>
      </c>
      <c r="D26" s="876"/>
      <c r="E26" s="381">
        <f>COUNTIFS('Perioda 1'!W7:W46,"5")</f>
        <v>0</v>
      </c>
      <c r="F26" s="347">
        <f>COUNTIFS('Perioda 2'!W7:W46,"5")</f>
        <v>0</v>
      </c>
      <c r="G26" s="347">
        <f>COUNTIFS('Perioda 3'!W7:W46,"5")</f>
        <v>0</v>
      </c>
      <c r="H26" s="356">
        <f>COUNTIFS('Nota Përfundimtare'!W6:W45,"5")</f>
        <v>0</v>
      </c>
      <c r="I26" s="381">
        <f>COUNTIFS('Perioda 1'!W7:W46,"4")</f>
        <v>0</v>
      </c>
      <c r="J26" s="347">
        <f>COUNTIFS('Perioda 2'!W7:W46,"4")</f>
        <v>0</v>
      </c>
      <c r="K26" s="347">
        <f>COUNTIFS('Perioda 3'!W7:W46,"4")</f>
        <v>0</v>
      </c>
      <c r="L26" s="356">
        <f>COUNTIFS('Nota Përfundimtare'!W6:W45,"4")</f>
        <v>0</v>
      </c>
      <c r="M26" s="369">
        <f>COUNTIFS('Perioda 1'!W7:W46,"3")</f>
        <v>0</v>
      </c>
      <c r="N26" s="347">
        <f>COUNTIFS('Perioda 2'!W7:W46,"3")</f>
        <v>0</v>
      </c>
      <c r="O26" s="347">
        <f>COUNTIFS('Perioda 3'!W7:W46,"3")</f>
        <v>0</v>
      </c>
      <c r="P26" s="393">
        <f>COUNTIFS('Nota Përfundimtare'!W6:W45,"3")</f>
        <v>0</v>
      </c>
      <c r="Q26" s="381">
        <f>COUNTIFS('Perioda 1'!W7:W46,"2")</f>
        <v>0</v>
      </c>
      <c r="R26" s="347">
        <f>COUNTIFS('Perioda 2'!W7:W46,"2")</f>
        <v>0</v>
      </c>
      <c r="S26" s="347">
        <f>COUNTIFS('Perioda 3'!W7:W46,"2")</f>
        <v>0</v>
      </c>
      <c r="T26" s="356">
        <f>COUNTIFS('Nota Përfundimtare'!W6:W45,"2")</f>
        <v>0</v>
      </c>
      <c r="U26" s="402">
        <f t="shared" si="0"/>
        <v>0</v>
      </c>
      <c r="V26" s="348">
        <f t="shared" si="0"/>
        <v>0</v>
      </c>
      <c r="W26" s="348">
        <f t="shared" si="0"/>
        <v>0</v>
      </c>
      <c r="X26" s="393">
        <f t="shared" si="0"/>
        <v>0</v>
      </c>
      <c r="Y26" s="381">
        <f>COUNTIFS('Perioda 1'!W7:W46,"1")</f>
        <v>0</v>
      </c>
      <c r="Z26" s="347">
        <f>COUNTIFS('Perioda 2'!W7:W46,"1")</f>
        <v>0</v>
      </c>
      <c r="AA26" s="347">
        <f>COUNTIFS('Perioda 3'!W7:W46,"1")</f>
        <v>0</v>
      </c>
      <c r="AB26" s="356">
        <f>COUNTIFS('Nota Përfundimtare'!W6:W45,"1")</f>
        <v>0</v>
      </c>
      <c r="AC26" s="369">
        <f>COUNTIFS('Perioda 1'!W7:W46,"0")</f>
        <v>0</v>
      </c>
      <c r="AD26" s="347">
        <f>COUNTIFS('Perioda 2'!W7:W46,"0")</f>
        <v>0</v>
      </c>
      <c r="AE26" s="347">
        <f>COUNTIFS('Perioda 3'!W7:W46,"0")</f>
        <v>0</v>
      </c>
      <c r="AF26" s="356">
        <f>COUNTIFS('Nota Përfundimtare'!W6:W45,"0")</f>
        <v>0</v>
      </c>
    </row>
    <row r="27" spans="1:32" ht="12.95" customHeight="1" thickBot="1" x14ac:dyDescent="0.25">
      <c r="A27" s="199"/>
      <c r="B27" s="877"/>
      <c r="C27" s="878"/>
      <c r="D27" s="879"/>
      <c r="E27" s="384"/>
      <c r="F27" s="214"/>
      <c r="G27" s="214"/>
      <c r="H27" s="357"/>
      <c r="I27" s="384"/>
      <c r="J27" s="214"/>
      <c r="K27" s="214"/>
      <c r="L27" s="357"/>
      <c r="M27" s="371"/>
      <c r="N27" s="214"/>
      <c r="O27" s="214"/>
      <c r="P27" s="395"/>
      <c r="Q27" s="384"/>
      <c r="R27" s="214"/>
      <c r="S27" s="214"/>
      <c r="T27" s="357"/>
      <c r="U27" s="404"/>
      <c r="V27" s="215"/>
      <c r="W27" s="215"/>
      <c r="X27" s="395"/>
      <c r="Y27" s="384"/>
      <c r="Z27" s="214"/>
      <c r="AA27" s="214"/>
      <c r="AB27" s="357"/>
      <c r="AC27" s="371"/>
      <c r="AD27" s="214"/>
      <c r="AE27" s="214"/>
      <c r="AF27" s="357"/>
    </row>
    <row r="28" spans="1:32" ht="15" customHeight="1" thickBot="1" x14ac:dyDescent="0.3">
      <c r="A28" s="200"/>
      <c r="B28" s="880" t="s">
        <v>27</v>
      </c>
      <c r="C28" s="881"/>
      <c r="D28" s="882"/>
      <c r="E28" s="385">
        <f>SUM(E9:E27)</f>
        <v>0</v>
      </c>
      <c r="F28" s="349">
        <f t="shared" ref="F28:T28" si="1">SUM(F9:F26)</f>
        <v>0</v>
      </c>
      <c r="G28" s="349">
        <f t="shared" si="1"/>
        <v>0</v>
      </c>
      <c r="H28" s="358">
        <f t="shared" si="1"/>
        <v>0</v>
      </c>
      <c r="I28" s="385">
        <f t="shared" si="1"/>
        <v>0</v>
      </c>
      <c r="J28" s="349">
        <f t="shared" si="1"/>
        <v>0</v>
      </c>
      <c r="K28" s="349">
        <f t="shared" si="1"/>
        <v>0</v>
      </c>
      <c r="L28" s="358">
        <f t="shared" si="1"/>
        <v>0</v>
      </c>
      <c r="M28" s="372">
        <f t="shared" si="1"/>
        <v>0</v>
      </c>
      <c r="N28" s="349">
        <f t="shared" si="1"/>
        <v>0</v>
      </c>
      <c r="O28" s="349">
        <f t="shared" si="1"/>
        <v>0</v>
      </c>
      <c r="P28" s="396">
        <f t="shared" si="1"/>
        <v>0</v>
      </c>
      <c r="Q28" s="385">
        <f t="shared" si="1"/>
        <v>0</v>
      </c>
      <c r="R28" s="349">
        <f t="shared" si="1"/>
        <v>0</v>
      </c>
      <c r="S28" s="349">
        <f t="shared" si="1"/>
        <v>0</v>
      </c>
      <c r="T28" s="358">
        <f t="shared" si="1"/>
        <v>0</v>
      </c>
      <c r="U28" s="372">
        <f>SUM(U9:U26)</f>
        <v>0</v>
      </c>
      <c r="V28" s="349">
        <f>SUM(V9:V26)</f>
        <v>0</v>
      </c>
      <c r="W28" s="349">
        <f>SUM(W9:W26)</f>
        <v>0</v>
      </c>
      <c r="X28" s="396">
        <f t="shared" ref="X28:AF28" si="2">SUM(X9:X26)</f>
        <v>0</v>
      </c>
      <c r="Y28" s="385">
        <f t="shared" si="2"/>
        <v>0</v>
      </c>
      <c r="Z28" s="349">
        <f t="shared" si="2"/>
        <v>0</v>
      </c>
      <c r="AA28" s="349">
        <f t="shared" si="2"/>
        <v>0</v>
      </c>
      <c r="AB28" s="358">
        <f t="shared" si="2"/>
        <v>0</v>
      </c>
      <c r="AC28" s="372">
        <f t="shared" si="2"/>
        <v>0</v>
      </c>
      <c r="AD28" s="349">
        <f t="shared" si="2"/>
        <v>0</v>
      </c>
      <c r="AE28" s="349">
        <f t="shared" si="2"/>
        <v>0</v>
      </c>
      <c r="AF28" s="358">
        <f t="shared" si="2"/>
        <v>0</v>
      </c>
    </row>
    <row r="29" spans="1:32" ht="14.25" customHeight="1" thickBot="1" x14ac:dyDescent="0.3">
      <c r="A29" s="883" t="s">
        <v>105</v>
      </c>
      <c r="B29" s="883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4"/>
      <c r="AD29" s="884"/>
      <c r="AE29" s="884"/>
      <c r="AF29" s="885"/>
    </row>
    <row r="30" spans="1:32" ht="15" customHeight="1" x14ac:dyDescent="0.2">
      <c r="A30" s="809" t="s">
        <v>106</v>
      </c>
      <c r="B30" s="886" t="s">
        <v>107</v>
      </c>
      <c r="C30" s="812"/>
      <c r="D30" s="812"/>
      <c r="E30" s="812"/>
      <c r="F30" s="814" t="s">
        <v>108</v>
      </c>
      <c r="G30" s="815"/>
      <c r="H30" s="815"/>
      <c r="I30" s="815"/>
      <c r="J30" s="815"/>
      <c r="K30" s="815"/>
      <c r="L30" s="817" t="s">
        <v>76</v>
      </c>
      <c r="M30" s="818"/>
      <c r="N30" s="818"/>
      <c r="O30" s="818"/>
      <c r="P30" s="818"/>
      <c r="Q30" s="818"/>
      <c r="R30" s="887" t="s">
        <v>109</v>
      </c>
      <c r="S30" s="888"/>
      <c r="T30" s="888"/>
      <c r="U30" s="888"/>
      <c r="V30" s="888"/>
      <c r="W30" s="888"/>
      <c r="X30" s="888"/>
      <c r="Y30" s="888"/>
      <c r="Z30" s="888"/>
      <c r="AA30" s="888"/>
      <c r="AB30" s="889"/>
      <c r="AC30" s="895" t="s">
        <v>110</v>
      </c>
      <c r="AD30" s="895"/>
      <c r="AE30" s="895"/>
      <c r="AF30" s="896"/>
    </row>
    <row r="31" spans="1:32" ht="15" x14ac:dyDescent="0.25">
      <c r="A31" s="810"/>
      <c r="B31" s="312" t="s">
        <v>1</v>
      </c>
      <c r="C31" s="313" t="s">
        <v>2</v>
      </c>
      <c r="D31" s="820" t="s">
        <v>78</v>
      </c>
      <c r="E31" s="821"/>
      <c r="F31" s="822" t="s">
        <v>1</v>
      </c>
      <c r="G31" s="823"/>
      <c r="H31" s="824" t="s">
        <v>2</v>
      </c>
      <c r="I31" s="825"/>
      <c r="J31" s="822" t="s">
        <v>78</v>
      </c>
      <c r="K31" s="825"/>
      <c r="L31" s="827" t="s">
        <v>1</v>
      </c>
      <c r="M31" s="826"/>
      <c r="N31" s="827" t="s">
        <v>2</v>
      </c>
      <c r="O31" s="821"/>
      <c r="P31" s="820" t="s">
        <v>78</v>
      </c>
      <c r="Q31" s="821"/>
      <c r="R31" s="890" t="s">
        <v>1</v>
      </c>
      <c r="S31" s="891"/>
      <c r="T31" s="891"/>
      <c r="U31" s="893"/>
      <c r="V31" s="894" t="s">
        <v>2</v>
      </c>
      <c r="W31" s="891"/>
      <c r="X31" s="891"/>
      <c r="Y31" s="890" t="s">
        <v>48</v>
      </c>
      <c r="Z31" s="891"/>
      <c r="AA31" s="891"/>
      <c r="AB31" s="892"/>
      <c r="AC31" s="897"/>
      <c r="AD31" s="897"/>
      <c r="AE31" s="897"/>
      <c r="AF31" s="898"/>
    </row>
    <row r="32" spans="1:32" ht="15" x14ac:dyDescent="0.25">
      <c r="A32" s="298">
        <v>1</v>
      </c>
      <c r="B32" s="308">
        <f>Raporti!D5</f>
        <v>0</v>
      </c>
      <c r="C32" s="309">
        <f>Raporti!D6</f>
        <v>0</v>
      </c>
      <c r="D32" s="864">
        <f>B32+C32</f>
        <v>0</v>
      </c>
      <c r="E32" s="865"/>
      <c r="F32" s="866"/>
      <c r="G32" s="867"/>
      <c r="H32" s="868"/>
      <c r="I32" s="869"/>
      <c r="J32" s="870">
        <f>F32+H32</f>
        <v>0</v>
      </c>
      <c r="K32" s="873"/>
      <c r="L32" s="864">
        <f>B32-F32</f>
        <v>0</v>
      </c>
      <c r="M32" s="806"/>
      <c r="N32" s="766">
        <f>C32-H32</f>
        <v>0</v>
      </c>
      <c r="O32" s="767"/>
      <c r="P32" s="762">
        <f>L32+N32</f>
        <v>0</v>
      </c>
      <c r="Q32" s="763"/>
      <c r="R32" s="850">
        <f>Raporti!D8</f>
        <v>0</v>
      </c>
      <c r="S32" s="851"/>
      <c r="T32" s="851"/>
      <c r="U32" s="871"/>
      <c r="V32" s="872">
        <f>Raporti!D9</f>
        <v>0</v>
      </c>
      <c r="W32" s="851"/>
      <c r="X32" s="851"/>
      <c r="Y32" s="850">
        <f>R32+V32</f>
        <v>0</v>
      </c>
      <c r="Z32" s="851"/>
      <c r="AA32" s="851"/>
      <c r="AB32" s="852"/>
      <c r="AC32" s="897"/>
      <c r="AD32" s="897"/>
      <c r="AE32" s="897"/>
      <c r="AF32" s="898"/>
    </row>
    <row r="33" spans="1:36" ht="15" x14ac:dyDescent="0.25">
      <c r="A33" s="299">
        <v>2</v>
      </c>
      <c r="B33" s="308">
        <f>Raporti!I5</f>
        <v>0</v>
      </c>
      <c r="C33" s="309">
        <f>Raporti!I6</f>
        <v>0</v>
      </c>
      <c r="D33" s="864">
        <f>B33+C33</f>
        <v>0</v>
      </c>
      <c r="E33" s="865"/>
      <c r="F33" s="866"/>
      <c r="G33" s="867"/>
      <c r="H33" s="868"/>
      <c r="I33" s="869"/>
      <c r="J33" s="870">
        <f>F33+H33</f>
        <v>0</v>
      </c>
      <c r="K33" s="807"/>
      <c r="L33" s="864">
        <f>B33-F33</f>
        <v>0</v>
      </c>
      <c r="M33" s="806"/>
      <c r="N33" s="766">
        <f t="shared" ref="N33:N35" si="3">C33-H33</f>
        <v>0</v>
      </c>
      <c r="O33" s="767"/>
      <c r="P33" s="762">
        <f t="shared" ref="P33:P35" si="4">L33+N33</f>
        <v>0</v>
      </c>
      <c r="Q33" s="763"/>
      <c r="R33" s="850">
        <f>Raporti!I8</f>
        <v>0</v>
      </c>
      <c r="S33" s="851"/>
      <c r="T33" s="851"/>
      <c r="U33" s="871"/>
      <c r="V33" s="872">
        <f>Raporti!I9</f>
        <v>0</v>
      </c>
      <c r="W33" s="851"/>
      <c r="X33" s="851"/>
      <c r="Y33" s="850">
        <f>R33+V33</f>
        <v>0</v>
      </c>
      <c r="Z33" s="851"/>
      <c r="AA33" s="851"/>
      <c r="AB33" s="852"/>
      <c r="AC33" s="897"/>
      <c r="AD33" s="897"/>
      <c r="AE33" s="897"/>
      <c r="AF33" s="898"/>
    </row>
    <row r="34" spans="1:36" ht="15" x14ac:dyDescent="0.25">
      <c r="A34" s="299">
        <v>3</v>
      </c>
      <c r="B34" s="308">
        <f>Raporti!N5</f>
        <v>0</v>
      </c>
      <c r="C34" s="309">
        <f>Raporti!N6</f>
        <v>0</v>
      </c>
      <c r="D34" s="864">
        <f>B34+C34</f>
        <v>0</v>
      </c>
      <c r="E34" s="865"/>
      <c r="F34" s="866"/>
      <c r="G34" s="867"/>
      <c r="H34" s="868"/>
      <c r="I34" s="869"/>
      <c r="J34" s="870">
        <f>F34+H34</f>
        <v>0</v>
      </c>
      <c r="K34" s="807"/>
      <c r="L34" s="864">
        <f>B34-F34</f>
        <v>0</v>
      </c>
      <c r="M34" s="806"/>
      <c r="N34" s="766">
        <f t="shared" si="3"/>
        <v>0</v>
      </c>
      <c r="O34" s="767"/>
      <c r="P34" s="762">
        <f t="shared" si="4"/>
        <v>0</v>
      </c>
      <c r="Q34" s="763"/>
      <c r="R34" s="850">
        <f>Raporti!N8</f>
        <v>0</v>
      </c>
      <c r="S34" s="851"/>
      <c r="T34" s="851"/>
      <c r="U34" s="871"/>
      <c r="V34" s="872">
        <f>Raporti!N9</f>
        <v>0</v>
      </c>
      <c r="W34" s="851"/>
      <c r="X34" s="851"/>
      <c r="Y34" s="850">
        <f>R34+V34</f>
        <v>0</v>
      </c>
      <c r="Z34" s="851"/>
      <c r="AA34" s="851"/>
      <c r="AB34" s="852"/>
      <c r="AC34" s="897"/>
      <c r="AD34" s="897"/>
      <c r="AE34" s="897"/>
      <c r="AF34" s="898"/>
    </row>
    <row r="35" spans="1:36" ht="15.75" thickBot="1" x14ac:dyDescent="0.3">
      <c r="A35" s="300" t="s">
        <v>68</v>
      </c>
      <c r="B35" s="310">
        <f>Raporti!S5</f>
        <v>0</v>
      </c>
      <c r="C35" s="311">
        <f>Raporti!S6</f>
        <v>0</v>
      </c>
      <c r="D35" s="757">
        <f>B35+C35</f>
        <v>0</v>
      </c>
      <c r="E35" s="853"/>
      <c r="F35" s="854"/>
      <c r="G35" s="855"/>
      <c r="H35" s="856"/>
      <c r="I35" s="857"/>
      <c r="J35" s="858">
        <f>F35+H35</f>
        <v>0</v>
      </c>
      <c r="K35" s="774"/>
      <c r="L35" s="757">
        <f>B35-F35</f>
        <v>0</v>
      </c>
      <c r="M35" s="775"/>
      <c r="N35" s="829">
        <f t="shared" si="3"/>
        <v>0</v>
      </c>
      <c r="O35" s="853"/>
      <c r="P35" s="762">
        <f t="shared" si="4"/>
        <v>0</v>
      </c>
      <c r="Q35" s="763"/>
      <c r="R35" s="859">
        <f>Raporti!S8</f>
        <v>0</v>
      </c>
      <c r="S35" s="860"/>
      <c r="T35" s="860"/>
      <c r="U35" s="861"/>
      <c r="V35" s="862">
        <f>Raporti!S9</f>
        <v>0</v>
      </c>
      <c r="W35" s="860"/>
      <c r="X35" s="860"/>
      <c r="Y35" s="859">
        <f>R35+V35</f>
        <v>0</v>
      </c>
      <c r="Z35" s="860"/>
      <c r="AA35" s="860"/>
      <c r="AB35" s="863"/>
      <c r="AC35" s="899"/>
      <c r="AD35" s="899"/>
      <c r="AE35" s="899"/>
      <c r="AF35" s="900"/>
    </row>
    <row r="36" spans="1:36" ht="6.75" customHeight="1" thickBot="1" x14ac:dyDescent="0.3">
      <c r="A36" s="830"/>
      <c r="B36" s="830"/>
      <c r="C36" s="830"/>
      <c r="D36" s="830"/>
      <c r="E36" s="830"/>
      <c r="F36" s="830"/>
      <c r="G36" s="830"/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1"/>
      <c r="AD36" s="831"/>
      <c r="AE36" s="831"/>
      <c r="AF36" s="832"/>
    </row>
    <row r="37" spans="1:36" ht="12.75" customHeight="1" x14ac:dyDescent="0.2">
      <c r="A37" s="809" t="s">
        <v>106</v>
      </c>
      <c r="B37" s="814" t="s">
        <v>111</v>
      </c>
      <c r="C37" s="815"/>
      <c r="D37" s="815"/>
      <c r="E37" s="833"/>
      <c r="F37" s="818" t="s">
        <v>36</v>
      </c>
      <c r="G37" s="818"/>
      <c r="H37" s="818"/>
      <c r="I37" s="818"/>
      <c r="J37" s="818"/>
      <c r="K37" s="811"/>
      <c r="L37" s="834" t="s">
        <v>112</v>
      </c>
      <c r="M37" s="815"/>
      <c r="N37" s="815"/>
      <c r="O37" s="815"/>
      <c r="P37" s="815"/>
      <c r="Q37" s="833"/>
      <c r="R37" s="835" t="s">
        <v>113</v>
      </c>
      <c r="S37" s="818"/>
      <c r="T37" s="818"/>
      <c r="U37" s="818"/>
      <c r="V37" s="818"/>
      <c r="W37" s="811"/>
      <c r="X37" s="834" t="s">
        <v>114</v>
      </c>
      <c r="Y37" s="815"/>
      <c r="Z37" s="815"/>
      <c r="AA37" s="815"/>
      <c r="AB37" s="815"/>
      <c r="AC37" s="833"/>
      <c r="AD37" s="836"/>
      <c r="AE37" s="839" t="s">
        <v>18</v>
      </c>
      <c r="AF37" s="842" t="s">
        <v>115</v>
      </c>
    </row>
    <row r="38" spans="1:36" ht="15" x14ac:dyDescent="0.25">
      <c r="A38" s="810"/>
      <c r="B38" s="316" t="s">
        <v>1</v>
      </c>
      <c r="C38" s="317" t="s">
        <v>2</v>
      </c>
      <c r="D38" s="801" t="s">
        <v>78</v>
      </c>
      <c r="E38" s="802"/>
      <c r="F38" s="845" t="s">
        <v>1</v>
      </c>
      <c r="G38" s="846"/>
      <c r="H38" s="847" t="s">
        <v>2</v>
      </c>
      <c r="I38" s="846"/>
      <c r="J38" s="804" t="s">
        <v>78</v>
      </c>
      <c r="K38" s="805"/>
      <c r="L38" s="848" t="s">
        <v>1</v>
      </c>
      <c r="M38" s="849"/>
      <c r="N38" s="848" t="s">
        <v>2</v>
      </c>
      <c r="O38" s="849"/>
      <c r="P38" s="801" t="s">
        <v>78</v>
      </c>
      <c r="Q38" s="802"/>
      <c r="R38" s="847" t="s">
        <v>1</v>
      </c>
      <c r="S38" s="846"/>
      <c r="T38" s="847" t="s">
        <v>2</v>
      </c>
      <c r="U38" s="846"/>
      <c r="V38" s="804" t="s">
        <v>78</v>
      </c>
      <c r="W38" s="805"/>
      <c r="X38" s="848" t="s">
        <v>1</v>
      </c>
      <c r="Y38" s="849"/>
      <c r="Z38" s="848" t="s">
        <v>2</v>
      </c>
      <c r="AA38" s="849"/>
      <c r="AB38" s="801" t="s">
        <v>78</v>
      </c>
      <c r="AC38" s="802"/>
      <c r="AD38" s="837"/>
      <c r="AE38" s="840"/>
      <c r="AF38" s="843"/>
    </row>
    <row r="39" spans="1:36" ht="15" x14ac:dyDescent="0.25">
      <c r="A39" s="298">
        <v>1</v>
      </c>
      <c r="B39" s="318">
        <f>F39+L39+R39+X39</f>
        <v>0</v>
      </c>
      <c r="C39" s="318">
        <f>H39+N39+T39+Z39</f>
        <v>0</v>
      </c>
      <c r="D39" s="759">
        <f>B39+C39</f>
        <v>0</v>
      </c>
      <c r="E39" s="760"/>
      <c r="F39" s="806">
        <f>Raporti!D11</f>
        <v>0</v>
      </c>
      <c r="G39" s="761"/>
      <c r="H39" s="761">
        <f>Raporti!D12</f>
        <v>0</v>
      </c>
      <c r="I39" s="766"/>
      <c r="J39" s="762">
        <f>F39+H39</f>
        <v>0</v>
      </c>
      <c r="K39" s="763"/>
      <c r="L39" s="807">
        <f>Raporti!D14</f>
        <v>0</v>
      </c>
      <c r="M39" s="808"/>
      <c r="N39" s="808">
        <f>Raporti!D15</f>
        <v>0</v>
      </c>
      <c r="O39" s="828"/>
      <c r="P39" s="759">
        <f>L39+N39</f>
        <v>0</v>
      </c>
      <c r="Q39" s="760"/>
      <c r="R39" s="806">
        <f>Raporti!D17</f>
        <v>0</v>
      </c>
      <c r="S39" s="761"/>
      <c r="T39" s="761">
        <f>Raporti!D18</f>
        <v>0</v>
      </c>
      <c r="U39" s="766"/>
      <c r="V39" s="762">
        <f>R39+T39</f>
        <v>0</v>
      </c>
      <c r="W39" s="763"/>
      <c r="X39" s="807">
        <f>Raporti!D20</f>
        <v>0</v>
      </c>
      <c r="Y39" s="808"/>
      <c r="Z39" s="808">
        <f>Raporti!D21</f>
        <v>0</v>
      </c>
      <c r="AA39" s="828"/>
      <c r="AB39" s="759">
        <f>X39+Z39</f>
        <v>0</v>
      </c>
      <c r="AC39" s="760"/>
      <c r="AD39" s="837"/>
      <c r="AE39" s="840"/>
      <c r="AF39" s="843"/>
    </row>
    <row r="40" spans="1:36" ht="15" x14ac:dyDescent="0.25">
      <c r="A40" s="298">
        <v>2</v>
      </c>
      <c r="B40" s="318">
        <f>F40+L40+R40+X40</f>
        <v>0</v>
      </c>
      <c r="C40" s="319">
        <f>H40+N40+T40+Z40</f>
        <v>0</v>
      </c>
      <c r="D40" s="759">
        <f>B40+C40</f>
        <v>0</v>
      </c>
      <c r="E40" s="760"/>
      <c r="F40" s="806">
        <f>Raporti!I11</f>
        <v>0</v>
      </c>
      <c r="G40" s="761"/>
      <c r="H40" s="806">
        <f>Raporti!I12</f>
        <v>0</v>
      </c>
      <c r="I40" s="766"/>
      <c r="J40" s="762">
        <f>F40+H40</f>
        <v>0</v>
      </c>
      <c r="K40" s="763"/>
      <c r="L40" s="807">
        <f>Raporti!I14</f>
        <v>0</v>
      </c>
      <c r="M40" s="808"/>
      <c r="N40" s="807">
        <f>Raporti!I15</f>
        <v>0</v>
      </c>
      <c r="O40" s="828"/>
      <c r="P40" s="759">
        <f>L40+N40</f>
        <v>0</v>
      </c>
      <c r="Q40" s="760"/>
      <c r="R40" s="806">
        <f>Raporti!I17</f>
        <v>0</v>
      </c>
      <c r="S40" s="761"/>
      <c r="T40" s="806">
        <f>Raporti!I18</f>
        <v>0</v>
      </c>
      <c r="U40" s="766"/>
      <c r="V40" s="762">
        <f>R40+T40</f>
        <v>0</v>
      </c>
      <c r="W40" s="763"/>
      <c r="X40" s="807">
        <f>Raporti!I20</f>
        <v>0</v>
      </c>
      <c r="Y40" s="808"/>
      <c r="Z40" s="807">
        <f>Raporti!I21</f>
        <v>0</v>
      </c>
      <c r="AA40" s="828"/>
      <c r="AB40" s="759">
        <f>X40+Z40</f>
        <v>0</v>
      </c>
      <c r="AC40" s="760"/>
      <c r="AD40" s="837"/>
      <c r="AE40" s="840"/>
      <c r="AF40" s="843"/>
    </row>
    <row r="41" spans="1:36" ht="15" x14ac:dyDescent="0.25">
      <c r="A41" s="299">
        <v>3</v>
      </c>
      <c r="B41" s="318">
        <f>F41+L41+R41+X41</f>
        <v>0</v>
      </c>
      <c r="C41" s="319">
        <f>H41+N41+T41+Z41</f>
        <v>0</v>
      </c>
      <c r="D41" s="759">
        <f>B41+C41</f>
        <v>0</v>
      </c>
      <c r="E41" s="760"/>
      <c r="F41" s="806">
        <f>Raporti!N11</f>
        <v>0</v>
      </c>
      <c r="G41" s="761"/>
      <c r="H41" s="761">
        <f>Raporti!N12</f>
        <v>0</v>
      </c>
      <c r="I41" s="766"/>
      <c r="J41" s="762">
        <f>F41+H41</f>
        <v>0</v>
      </c>
      <c r="K41" s="763"/>
      <c r="L41" s="807">
        <f>Raporti!N14</f>
        <v>0</v>
      </c>
      <c r="M41" s="808"/>
      <c r="N41" s="808">
        <f>Raporti!N15</f>
        <v>0</v>
      </c>
      <c r="O41" s="828"/>
      <c r="P41" s="759">
        <f>L41+N41</f>
        <v>0</v>
      </c>
      <c r="Q41" s="760"/>
      <c r="R41" s="806">
        <f>Raporti!N17</f>
        <v>0</v>
      </c>
      <c r="S41" s="761"/>
      <c r="T41" s="761">
        <f>Raporti!N18</f>
        <v>0</v>
      </c>
      <c r="U41" s="766"/>
      <c r="V41" s="762">
        <f>R41+T41</f>
        <v>0</v>
      </c>
      <c r="W41" s="763"/>
      <c r="X41" s="807">
        <f>Raporti!N20</f>
        <v>0</v>
      </c>
      <c r="Y41" s="808"/>
      <c r="Z41" s="808">
        <f>Raporti!N21</f>
        <v>0</v>
      </c>
      <c r="AA41" s="828"/>
      <c r="AB41" s="759">
        <f>X41+Z41</f>
        <v>0</v>
      </c>
      <c r="AC41" s="760"/>
      <c r="AD41" s="837"/>
      <c r="AE41" s="840"/>
      <c r="AF41" s="843"/>
    </row>
    <row r="42" spans="1:36" ht="15.75" thickBot="1" x14ac:dyDescent="0.3">
      <c r="A42" s="300" t="s">
        <v>68</v>
      </c>
      <c r="B42" s="320">
        <f>F42+L42+R42+X42</f>
        <v>0</v>
      </c>
      <c r="C42" s="321">
        <f>H42+N42+T42+Z42</f>
        <v>0</v>
      </c>
      <c r="D42" s="750">
        <f>B42+C42</f>
        <v>0</v>
      </c>
      <c r="E42" s="751"/>
      <c r="F42" s="775">
        <f>Raporti!S11</f>
        <v>0</v>
      </c>
      <c r="G42" s="753"/>
      <c r="H42" s="753">
        <f>Raporti!S12</f>
        <v>0</v>
      </c>
      <c r="I42" s="829"/>
      <c r="J42" s="752">
        <f>F42+H42</f>
        <v>0</v>
      </c>
      <c r="K42" s="754"/>
      <c r="L42" s="750">
        <f>Raporti!S14</f>
        <v>0</v>
      </c>
      <c r="M42" s="773"/>
      <c r="N42" s="773">
        <f>Raporti!S15</f>
        <v>0</v>
      </c>
      <c r="O42" s="751"/>
      <c r="P42" s="750">
        <f>L42+N42</f>
        <v>0</v>
      </c>
      <c r="Q42" s="751"/>
      <c r="R42" s="752">
        <f>Raporti!S17</f>
        <v>0</v>
      </c>
      <c r="S42" s="753"/>
      <c r="T42" s="753">
        <f>Raporti!S18</f>
        <v>0</v>
      </c>
      <c r="U42" s="754"/>
      <c r="V42" s="752">
        <f>R42+T42</f>
        <v>0</v>
      </c>
      <c r="W42" s="754"/>
      <c r="X42" s="750">
        <f>Raporti!S20</f>
        <v>0</v>
      </c>
      <c r="Y42" s="773"/>
      <c r="Z42" s="773">
        <f>Raporti!S21</f>
        <v>0</v>
      </c>
      <c r="AA42" s="751"/>
      <c r="AB42" s="750">
        <f>X42+Z42</f>
        <v>0</v>
      </c>
      <c r="AC42" s="751"/>
      <c r="AD42" s="837"/>
      <c r="AE42" s="840"/>
      <c r="AF42" s="843"/>
    </row>
    <row r="43" spans="1:36" ht="4.5" customHeight="1" thickBot="1" x14ac:dyDescent="0.25">
      <c r="A43" s="729"/>
      <c r="B43" s="730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30"/>
      <c r="Z43" s="730"/>
      <c r="AA43" s="730"/>
      <c r="AB43" s="730"/>
      <c r="AC43" s="731"/>
      <c r="AD43" s="837"/>
      <c r="AE43" s="840"/>
      <c r="AF43" s="843"/>
    </row>
    <row r="44" spans="1:36" x14ac:dyDescent="0.2">
      <c r="A44" s="809" t="s">
        <v>106</v>
      </c>
      <c r="B44" s="811" t="s">
        <v>116</v>
      </c>
      <c r="C44" s="812"/>
      <c r="D44" s="812"/>
      <c r="E44" s="813"/>
      <c r="F44" s="814" t="s">
        <v>117</v>
      </c>
      <c r="G44" s="815"/>
      <c r="H44" s="815"/>
      <c r="I44" s="815"/>
      <c r="J44" s="815"/>
      <c r="K44" s="816"/>
      <c r="L44" s="817" t="s">
        <v>118</v>
      </c>
      <c r="M44" s="818"/>
      <c r="N44" s="818"/>
      <c r="O44" s="818"/>
      <c r="P44" s="818"/>
      <c r="Q44" s="819"/>
      <c r="R44" s="814" t="s">
        <v>119</v>
      </c>
      <c r="S44" s="815"/>
      <c r="T44" s="815"/>
      <c r="U44" s="815"/>
      <c r="V44" s="815"/>
      <c r="W44" s="816"/>
      <c r="X44" s="817" t="s">
        <v>42</v>
      </c>
      <c r="Y44" s="818"/>
      <c r="Z44" s="818"/>
      <c r="AA44" s="818"/>
      <c r="AB44" s="818"/>
      <c r="AC44" s="819"/>
      <c r="AD44" s="837"/>
      <c r="AE44" s="840"/>
      <c r="AF44" s="843"/>
      <c r="AJ44" s="202"/>
    </row>
    <row r="45" spans="1:36" ht="15" x14ac:dyDescent="0.25">
      <c r="A45" s="810"/>
      <c r="B45" s="312" t="s">
        <v>1</v>
      </c>
      <c r="C45" s="314" t="s">
        <v>2</v>
      </c>
      <c r="D45" s="820" t="s">
        <v>78</v>
      </c>
      <c r="E45" s="821"/>
      <c r="F45" s="822" t="s">
        <v>1</v>
      </c>
      <c r="G45" s="823"/>
      <c r="H45" s="824" t="s">
        <v>2</v>
      </c>
      <c r="I45" s="825"/>
      <c r="J45" s="822" t="s">
        <v>78</v>
      </c>
      <c r="K45" s="825"/>
      <c r="L45" s="820" t="s">
        <v>1</v>
      </c>
      <c r="M45" s="826"/>
      <c r="N45" s="827" t="s">
        <v>2</v>
      </c>
      <c r="O45" s="821"/>
      <c r="P45" s="820" t="s">
        <v>78</v>
      </c>
      <c r="Q45" s="821"/>
      <c r="R45" s="822" t="s">
        <v>1</v>
      </c>
      <c r="S45" s="823"/>
      <c r="T45" s="824" t="s">
        <v>2</v>
      </c>
      <c r="U45" s="825"/>
      <c r="V45" s="822" t="s">
        <v>78</v>
      </c>
      <c r="W45" s="825"/>
      <c r="X45" s="820" t="s">
        <v>1</v>
      </c>
      <c r="Y45" s="826"/>
      <c r="Z45" s="827" t="s">
        <v>2</v>
      </c>
      <c r="AA45" s="821"/>
      <c r="AB45" s="820" t="s">
        <v>78</v>
      </c>
      <c r="AC45" s="821"/>
      <c r="AD45" s="838"/>
      <c r="AE45" s="841"/>
      <c r="AF45" s="843"/>
    </row>
    <row r="46" spans="1:36" ht="15" customHeight="1" x14ac:dyDescent="0.25">
      <c r="A46" s="298">
        <v>1</v>
      </c>
      <c r="B46" s="308">
        <f>F46+L46+R46</f>
        <v>0</v>
      </c>
      <c r="C46" s="315">
        <f>H46+N46+T46</f>
        <v>0</v>
      </c>
      <c r="D46" s="762">
        <f>B46+C46</f>
        <v>0</v>
      </c>
      <c r="E46" s="763"/>
      <c r="F46" s="759">
        <f>Raporti!D26</f>
        <v>0</v>
      </c>
      <c r="G46" s="808"/>
      <c r="H46" s="807">
        <f>Raporti!D27</f>
        <v>0</v>
      </c>
      <c r="I46" s="760"/>
      <c r="J46" s="759">
        <f>F46+H46</f>
        <v>0</v>
      </c>
      <c r="K46" s="760"/>
      <c r="L46" s="762">
        <f>Raporti!D29</f>
        <v>0</v>
      </c>
      <c r="M46" s="761"/>
      <c r="N46" s="806">
        <f>Raporti!D30</f>
        <v>0</v>
      </c>
      <c r="O46" s="763"/>
      <c r="P46" s="762">
        <f>L46+N46</f>
        <v>0</v>
      </c>
      <c r="Q46" s="763"/>
      <c r="R46" s="759">
        <f>Raporti!D32+Raporti!D35</f>
        <v>0</v>
      </c>
      <c r="S46" s="808"/>
      <c r="T46" s="807">
        <f>Raporti!D33+Raporti!D36</f>
        <v>0</v>
      </c>
      <c r="U46" s="760"/>
      <c r="V46" s="759">
        <f>R46+T46</f>
        <v>0</v>
      </c>
      <c r="W46" s="760"/>
      <c r="X46" s="762">
        <f>Raporti!D41</f>
        <v>0</v>
      </c>
      <c r="Y46" s="761"/>
      <c r="Z46" s="806">
        <f>Raporti!D42</f>
        <v>0</v>
      </c>
      <c r="AA46" s="763"/>
      <c r="AB46" s="762">
        <f>X46+Z46</f>
        <v>0</v>
      </c>
      <c r="AC46" s="763"/>
      <c r="AD46" s="203" t="s">
        <v>33</v>
      </c>
      <c r="AE46" s="204" t="e">
        <f>'Statistika 1'!Z24</f>
        <v>#DIV/0!</v>
      </c>
      <c r="AF46" s="843"/>
    </row>
    <row r="47" spans="1:36" ht="15" customHeight="1" x14ac:dyDescent="0.25">
      <c r="A47" s="299">
        <v>2</v>
      </c>
      <c r="B47" s="308">
        <f>F47+L47+R47</f>
        <v>0</v>
      </c>
      <c r="C47" s="315">
        <f>H47+N47+T47</f>
        <v>0</v>
      </c>
      <c r="D47" s="762">
        <f>B47+C47</f>
        <v>0</v>
      </c>
      <c r="E47" s="763"/>
      <c r="F47" s="759">
        <f>Raporti!I26</f>
        <v>0</v>
      </c>
      <c r="G47" s="808"/>
      <c r="H47" s="807">
        <f>Raporti!I27</f>
        <v>0</v>
      </c>
      <c r="I47" s="760"/>
      <c r="J47" s="759">
        <f>F47+H47</f>
        <v>0</v>
      </c>
      <c r="K47" s="760"/>
      <c r="L47" s="762">
        <f>Raporti!I29</f>
        <v>0</v>
      </c>
      <c r="M47" s="761"/>
      <c r="N47" s="806">
        <f>Raporti!I30</f>
        <v>0</v>
      </c>
      <c r="O47" s="763"/>
      <c r="P47" s="762">
        <f>L47+N47</f>
        <v>0</v>
      </c>
      <c r="Q47" s="763"/>
      <c r="R47" s="759">
        <f>Raporti!I32+Raporti!I35</f>
        <v>0</v>
      </c>
      <c r="S47" s="808"/>
      <c r="T47" s="807">
        <f>Raporti!I33+Raporti!I36</f>
        <v>0</v>
      </c>
      <c r="U47" s="760"/>
      <c r="V47" s="759">
        <f>R47+T47</f>
        <v>0</v>
      </c>
      <c r="W47" s="760"/>
      <c r="X47" s="762">
        <f>Raporti!I41</f>
        <v>0</v>
      </c>
      <c r="Y47" s="761"/>
      <c r="Z47" s="806">
        <f>Raporti!I42</f>
        <v>0</v>
      </c>
      <c r="AA47" s="763"/>
      <c r="AB47" s="762">
        <f>X47+Z47</f>
        <v>0</v>
      </c>
      <c r="AC47" s="763"/>
      <c r="AD47" s="205" t="s">
        <v>55</v>
      </c>
      <c r="AE47" s="206" t="e">
        <f>'Statistika 2'!Z24</f>
        <v>#DIV/0!</v>
      </c>
      <c r="AF47" s="843"/>
    </row>
    <row r="48" spans="1:36" ht="15" customHeight="1" x14ac:dyDescent="0.25">
      <c r="A48" s="299">
        <v>3</v>
      </c>
      <c r="B48" s="308">
        <f>F48+L48+R48</f>
        <v>0</v>
      </c>
      <c r="C48" s="315">
        <f>H48+N48+T48</f>
        <v>0</v>
      </c>
      <c r="D48" s="762">
        <f>B48+C48</f>
        <v>0</v>
      </c>
      <c r="E48" s="763"/>
      <c r="F48" s="759">
        <f>Raporti!N26</f>
        <v>0</v>
      </c>
      <c r="G48" s="808"/>
      <c r="H48" s="807">
        <f>Raporti!N27</f>
        <v>0</v>
      </c>
      <c r="I48" s="760"/>
      <c r="J48" s="759">
        <f>F48+H48</f>
        <v>0</v>
      </c>
      <c r="K48" s="760"/>
      <c r="L48" s="762">
        <f>Raporti!N29</f>
        <v>0</v>
      </c>
      <c r="M48" s="761"/>
      <c r="N48" s="806">
        <f>Raporti!N30</f>
        <v>0</v>
      </c>
      <c r="O48" s="763"/>
      <c r="P48" s="762">
        <f>L48+N48</f>
        <v>0</v>
      </c>
      <c r="Q48" s="763"/>
      <c r="R48" s="759">
        <f>Raporti!N32+Raporti!N35</f>
        <v>0</v>
      </c>
      <c r="S48" s="808"/>
      <c r="T48" s="807">
        <f>Raporti!N33+Raporti!N36</f>
        <v>0</v>
      </c>
      <c r="U48" s="760"/>
      <c r="V48" s="759">
        <f>R48+T48</f>
        <v>0</v>
      </c>
      <c r="W48" s="760"/>
      <c r="X48" s="762">
        <f>Raporti!N41</f>
        <v>0</v>
      </c>
      <c r="Y48" s="761"/>
      <c r="Z48" s="806">
        <f>Raporti!N42</f>
        <v>0</v>
      </c>
      <c r="AA48" s="763"/>
      <c r="AB48" s="762">
        <f>X48+Z48</f>
        <v>0</v>
      </c>
      <c r="AC48" s="763"/>
      <c r="AD48" s="295" t="s">
        <v>59</v>
      </c>
      <c r="AE48" s="296" t="e">
        <f>'Statistika 3'!Z24</f>
        <v>#DIV/0!</v>
      </c>
      <c r="AF48" s="843"/>
    </row>
    <row r="49" spans="1:37" ht="16.5" customHeight="1" thickBot="1" x14ac:dyDescent="0.3">
      <c r="A49" s="300" t="s">
        <v>68</v>
      </c>
      <c r="B49" s="308">
        <f>F49+L49+R49</f>
        <v>0</v>
      </c>
      <c r="C49" s="315">
        <f>H49+N49+T49</f>
        <v>0</v>
      </c>
      <c r="D49" s="762">
        <f>B49+C49</f>
        <v>0</v>
      </c>
      <c r="E49" s="763"/>
      <c r="F49" s="750">
        <f>Raporti!S26</f>
        <v>0</v>
      </c>
      <c r="G49" s="773"/>
      <c r="H49" s="807">
        <f>Raporti!S27</f>
        <v>0</v>
      </c>
      <c r="I49" s="760"/>
      <c r="J49" s="759">
        <f>F49+H49</f>
        <v>0</v>
      </c>
      <c r="K49" s="760"/>
      <c r="L49" s="752">
        <f>Raporti!S29</f>
        <v>0</v>
      </c>
      <c r="M49" s="753"/>
      <c r="N49" s="775">
        <f>Raporti!S30</f>
        <v>0</v>
      </c>
      <c r="O49" s="754"/>
      <c r="P49" s="752">
        <f>L49+N49</f>
        <v>0</v>
      </c>
      <c r="Q49" s="754"/>
      <c r="R49" s="750">
        <f>Raporti!S32+Raporti!S35</f>
        <v>0</v>
      </c>
      <c r="S49" s="773"/>
      <c r="T49" s="774">
        <f>Raporti!S33+Raporti!S36</f>
        <v>0</v>
      </c>
      <c r="U49" s="751"/>
      <c r="V49" s="750">
        <f>R49+T49</f>
        <v>0</v>
      </c>
      <c r="W49" s="751"/>
      <c r="X49" s="752">
        <f>Raporti!S41</f>
        <v>0</v>
      </c>
      <c r="Y49" s="753"/>
      <c r="Z49" s="775">
        <f>Raporti!S42</f>
        <v>0</v>
      </c>
      <c r="AA49" s="754"/>
      <c r="AB49" s="752">
        <f>X49+Z49</f>
        <v>0</v>
      </c>
      <c r="AC49" s="754"/>
      <c r="AD49" s="359" t="s">
        <v>139</v>
      </c>
      <c r="AE49" s="360" t="e">
        <f>'Statistika Përfundimtare'!Z24</f>
        <v>#DIV/0!</v>
      </c>
      <c r="AF49" s="844"/>
    </row>
    <row r="50" spans="1:37" ht="12.75" customHeight="1" x14ac:dyDescent="0.2">
      <c r="A50" s="776" t="s">
        <v>106</v>
      </c>
      <c r="B50" s="779" t="s">
        <v>120</v>
      </c>
      <c r="C50" s="780"/>
      <c r="D50" s="780"/>
      <c r="E50" s="780"/>
      <c r="F50" s="780"/>
      <c r="G50" s="780"/>
      <c r="H50" s="780"/>
      <c r="I50" s="780"/>
      <c r="J50" s="780"/>
      <c r="K50" s="781"/>
      <c r="L50" s="732"/>
      <c r="M50" s="733"/>
      <c r="N50" s="733"/>
      <c r="O50" s="733"/>
      <c r="P50" s="733"/>
      <c r="Q50" s="733"/>
      <c r="R50" s="734"/>
      <c r="S50" s="782" t="s">
        <v>106</v>
      </c>
      <c r="T50" s="783"/>
      <c r="U50" s="786" t="s">
        <v>121</v>
      </c>
      <c r="V50" s="787"/>
      <c r="W50" s="787"/>
      <c r="X50" s="787"/>
      <c r="Y50" s="787"/>
      <c r="Z50" s="787"/>
      <c r="AA50" s="787"/>
      <c r="AB50" s="787"/>
      <c r="AC50" s="787"/>
      <c r="AD50" s="788"/>
      <c r="AE50" s="788"/>
      <c r="AF50" s="789"/>
    </row>
    <row r="51" spans="1:37" ht="12.75" customHeight="1" x14ac:dyDescent="0.2">
      <c r="A51" s="777"/>
      <c r="B51" s="790" t="s">
        <v>122</v>
      </c>
      <c r="C51" s="791"/>
      <c r="D51" s="791"/>
      <c r="E51" s="791"/>
      <c r="F51" s="791" t="s">
        <v>123</v>
      </c>
      <c r="G51" s="791"/>
      <c r="H51" s="791"/>
      <c r="I51" s="791"/>
      <c r="J51" s="791"/>
      <c r="K51" s="792"/>
      <c r="L51" s="735"/>
      <c r="M51" s="736"/>
      <c r="N51" s="736"/>
      <c r="O51" s="736"/>
      <c r="P51" s="736"/>
      <c r="Q51" s="736"/>
      <c r="R51" s="737"/>
      <c r="S51" s="782"/>
      <c r="T51" s="783"/>
      <c r="U51" s="793" t="s">
        <v>124</v>
      </c>
      <c r="V51" s="794"/>
      <c r="W51" s="794"/>
      <c r="X51" s="794"/>
      <c r="Y51" s="793" t="s">
        <v>125</v>
      </c>
      <c r="Z51" s="794"/>
      <c r="AA51" s="794"/>
      <c r="AB51" s="797"/>
      <c r="AC51" s="794" t="s">
        <v>126</v>
      </c>
      <c r="AD51" s="794"/>
      <c r="AE51" s="794"/>
      <c r="AF51" s="797"/>
      <c r="AI51" s="207"/>
    </row>
    <row r="52" spans="1:37" ht="15" customHeight="1" x14ac:dyDescent="0.25">
      <c r="A52" s="778"/>
      <c r="B52" s="316" t="s">
        <v>1</v>
      </c>
      <c r="C52" s="322" t="s">
        <v>2</v>
      </c>
      <c r="D52" s="801" t="s">
        <v>78</v>
      </c>
      <c r="E52" s="802"/>
      <c r="F52" s="803" t="s">
        <v>1</v>
      </c>
      <c r="G52" s="803"/>
      <c r="H52" s="803" t="s">
        <v>2</v>
      </c>
      <c r="I52" s="803"/>
      <c r="J52" s="804" t="s">
        <v>78</v>
      </c>
      <c r="K52" s="805"/>
      <c r="L52" s="735"/>
      <c r="M52" s="736"/>
      <c r="N52" s="736"/>
      <c r="O52" s="736"/>
      <c r="P52" s="736"/>
      <c r="Q52" s="736"/>
      <c r="R52" s="737"/>
      <c r="S52" s="784"/>
      <c r="T52" s="785"/>
      <c r="U52" s="795"/>
      <c r="V52" s="796"/>
      <c r="W52" s="796"/>
      <c r="X52" s="796"/>
      <c r="Y52" s="798"/>
      <c r="Z52" s="799"/>
      <c r="AA52" s="799"/>
      <c r="AB52" s="800"/>
      <c r="AC52" s="799"/>
      <c r="AD52" s="799"/>
      <c r="AE52" s="799"/>
      <c r="AF52" s="800"/>
    </row>
    <row r="53" spans="1:37" ht="15" customHeight="1" x14ac:dyDescent="0.25">
      <c r="A53" s="298">
        <v>1</v>
      </c>
      <c r="B53" s="323">
        <f>'Perioda 1'!Y3</f>
        <v>0</v>
      </c>
      <c r="C53" s="323">
        <f>'Perioda 1'!AA3</f>
        <v>0</v>
      </c>
      <c r="D53" s="759">
        <f>B53+C53</f>
        <v>0</v>
      </c>
      <c r="E53" s="760"/>
      <c r="F53" s="761">
        <f>'Perioda 1'!Z3</f>
        <v>0</v>
      </c>
      <c r="G53" s="761"/>
      <c r="H53" s="761">
        <f>'Perioda 1'!AB3</f>
        <v>0</v>
      </c>
      <c r="I53" s="761"/>
      <c r="J53" s="762">
        <f>F53+H53</f>
        <v>0</v>
      </c>
      <c r="K53" s="763"/>
      <c r="L53" s="735"/>
      <c r="M53" s="736"/>
      <c r="N53" s="736"/>
      <c r="O53" s="736"/>
      <c r="P53" s="736"/>
      <c r="Q53" s="736"/>
      <c r="R53" s="737"/>
      <c r="S53" s="764">
        <v>1</v>
      </c>
      <c r="T53" s="765"/>
      <c r="U53" s="766">
        <f>'Planifikimi i orëve'!C22</f>
        <v>0</v>
      </c>
      <c r="V53" s="767"/>
      <c r="W53" s="767"/>
      <c r="X53" s="767"/>
      <c r="Y53" s="768">
        <f>'Planifikimi i orëve'!D22</f>
        <v>0</v>
      </c>
      <c r="Z53" s="769"/>
      <c r="AA53" s="769"/>
      <c r="AB53" s="770"/>
      <c r="AC53" s="771">
        <f>'Planifikimi i orëve'!E22</f>
        <v>0</v>
      </c>
      <c r="AD53" s="771"/>
      <c r="AE53" s="771"/>
      <c r="AF53" s="772"/>
    </row>
    <row r="54" spans="1:37" ht="15" customHeight="1" x14ac:dyDescent="0.25">
      <c r="A54" s="298">
        <v>2</v>
      </c>
      <c r="B54" s="323">
        <f>'Perioda 2'!Y3</f>
        <v>0</v>
      </c>
      <c r="C54" s="323">
        <f>'Perioda 2'!AA3</f>
        <v>0</v>
      </c>
      <c r="D54" s="759">
        <f>B54+C54</f>
        <v>0</v>
      </c>
      <c r="E54" s="760"/>
      <c r="F54" s="761">
        <f>'Perioda 2'!Z3</f>
        <v>0</v>
      </c>
      <c r="G54" s="761"/>
      <c r="H54" s="761">
        <f>'Perioda 2'!AB3</f>
        <v>0</v>
      </c>
      <c r="I54" s="761"/>
      <c r="J54" s="762">
        <f>F54+H54</f>
        <v>0</v>
      </c>
      <c r="K54" s="763"/>
      <c r="L54" s="735"/>
      <c r="M54" s="736"/>
      <c r="N54" s="736"/>
      <c r="O54" s="736"/>
      <c r="P54" s="736"/>
      <c r="Q54" s="736"/>
      <c r="R54" s="737"/>
      <c r="S54" s="764">
        <v>2</v>
      </c>
      <c r="T54" s="765"/>
      <c r="U54" s="766">
        <f>'Planifikimi i orëve'!F22</f>
        <v>0</v>
      </c>
      <c r="V54" s="767"/>
      <c r="W54" s="767"/>
      <c r="X54" s="767"/>
      <c r="Y54" s="768">
        <f>'Planifikimi i orëve'!G22</f>
        <v>0</v>
      </c>
      <c r="Z54" s="769"/>
      <c r="AA54" s="769"/>
      <c r="AB54" s="770"/>
      <c r="AC54" s="771">
        <f>'Planifikimi i orëve'!H22</f>
        <v>0</v>
      </c>
      <c r="AD54" s="771"/>
      <c r="AE54" s="771"/>
      <c r="AF54" s="772"/>
    </row>
    <row r="55" spans="1:37" ht="15.75" customHeight="1" x14ac:dyDescent="0.25">
      <c r="A55" s="298">
        <v>3</v>
      </c>
      <c r="B55" s="323">
        <f>'Perioda 3'!Y3</f>
        <v>0</v>
      </c>
      <c r="C55" s="323">
        <f>'Perioda 3'!AA3</f>
        <v>0</v>
      </c>
      <c r="D55" s="759">
        <f>B55+C55</f>
        <v>0</v>
      </c>
      <c r="E55" s="760"/>
      <c r="F55" s="761">
        <f>'Perioda 3'!Z3</f>
        <v>0</v>
      </c>
      <c r="G55" s="761"/>
      <c r="H55" s="761">
        <f>'Perioda 3'!AB3</f>
        <v>0</v>
      </c>
      <c r="I55" s="761"/>
      <c r="J55" s="762">
        <f>F55+H55</f>
        <v>0</v>
      </c>
      <c r="K55" s="763"/>
      <c r="L55" s="735"/>
      <c r="M55" s="736"/>
      <c r="N55" s="736"/>
      <c r="O55" s="736"/>
      <c r="P55" s="736"/>
      <c r="Q55" s="736"/>
      <c r="R55" s="737"/>
      <c r="S55" s="764">
        <v>3</v>
      </c>
      <c r="T55" s="765"/>
      <c r="U55" s="766">
        <f>'Planifikimi i orëve'!I22</f>
        <v>0</v>
      </c>
      <c r="V55" s="767"/>
      <c r="W55" s="767"/>
      <c r="X55" s="767"/>
      <c r="Y55" s="768">
        <f>'Planifikimi i orëve'!J22</f>
        <v>0</v>
      </c>
      <c r="Z55" s="769"/>
      <c r="AA55" s="769"/>
      <c r="AB55" s="770"/>
      <c r="AC55" s="771">
        <f>'Planifikimi i orëve'!K22</f>
        <v>0</v>
      </c>
      <c r="AD55" s="771"/>
      <c r="AE55" s="771"/>
      <c r="AF55" s="772"/>
      <c r="AK55" s="208"/>
    </row>
    <row r="56" spans="1:37" ht="15.75" customHeight="1" thickBot="1" x14ac:dyDescent="0.3">
      <c r="A56" s="300" t="s">
        <v>68</v>
      </c>
      <c r="B56" s="324">
        <f>SUM(B53:B55)</f>
        <v>0</v>
      </c>
      <c r="C56" s="324">
        <f>SUM(C53:C55)</f>
        <v>0</v>
      </c>
      <c r="D56" s="750">
        <f>B56+C56</f>
        <v>0</v>
      </c>
      <c r="E56" s="751">
        <f t="shared" ref="E56" si="5">SUM(E53:E55)</f>
        <v>0</v>
      </c>
      <c r="F56" s="752">
        <f>SUM(F53:F55)</f>
        <v>0</v>
      </c>
      <c r="G56" s="753"/>
      <c r="H56" s="753">
        <f>SUM(H53:H55)</f>
        <v>0</v>
      </c>
      <c r="I56" s="754"/>
      <c r="J56" s="752">
        <f>F56+H56</f>
        <v>0</v>
      </c>
      <c r="K56" s="754"/>
      <c r="L56" s="738"/>
      <c r="M56" s="739"/>
      <c r="N56" s="739"/>
      <c r="O56" s="739"/>
      <c r="P56" s="739"/>
      <c r="Q56" s="739"/>
      <c r="R56" s="740"/>
      <c r="S56" s="755" t="s">
        <v>68</v>
      </c>
      <c r="T56" s="756"/>
      <c r="U56" s="757">
        <f>'Planifikimi i orëve'!L22</f>
        <v>0</v>
      </c>
      <c r="V56" s="758"/>
      <c r="W56" s="758"/>
      <c r="X56" s="758"/>
      <c r="Y56" s="741">
        <f>'Planifikimi i orëve'!M22</f>
        <v>0</v>
      </c>
      <c r="Z56" s="742"/>
      <c r="AA56" s="742"/>
      <c r="AB56" s="743"/>
      <c r="AC56" s="744">
        <f>'Planifikimi i orëve'!N22</f>
        <v>0</v>
      </c>
      <c r="AD56" s="744"/>
      <c r="AE56" s="744"/>
      <c r="AF56" s="745"/>
    </row>
    <row r="57" spans="1:37" ht="9.75" customHeight="1" x14ac:dyDescent="0.2">
      <c r="A57" s="209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</row>
    <row r="58" spans="1:37" ht="16.5" customHeight="1" thickBot="1" x14ac:dyDescent="0.3">
      <c r="A58" s="925" t="s">
        <v>136</v>
      </c>
      <c r="B58" s="925"/>
      <c r="C58" s="746">
        <v>43667</v>
      </c>
      <c r="D58" s="746"/>
      <c r="E58" s="21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10"/>
      <c r="Q58" s="926" t="s">
        <v>137</v>
      </c>
      <c r="R58" s="926"/>
      <c r="S58" s="926"/>
      <c r="T58" s="926"/>
      <c r="U58" s="926"/>
      <c r="V58" s="926"/>
      <c r="W58" s="747" t="str">
        <f>'Perioda 1'!G2</f>
        <v>Skender Gashi</v>
      </c>
      <c r="X58" s="748"/>
      <c r="Y58" s="748"/>
      <c r="Z58" s="748"/>
      <c r="AA58" s="748"/>
      <c r="AB58" s="748"/>
      <c r="AC58" s="748"/>
      <c r="AD58" s="748"/>
      <c r="AE58" s="748"/>
      <c r="AF58" s="749"/>
    </row>
    <row r="59" spans="1:37" x14ac:dyDescent="0.2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</row>
  </sheetData>
  <sheetProtection algorithmName="SHA-512" hashValue="qeaaD2AlU8Uek0atjh8t9RakiPPm/wc6k8XCeGngkelepSRlEXk7Xh6e5IHrLlfxzb1986Kl4Pnv716YWAGhoQ==" saltValue="kPyRCPH8UbgPlzC1guIb/w==" spinCount="100000" sheet="1" objects="1" scenarios="1"/>
  <mergeCells count="298">
    <mergeCell ref="A58:B58"/>
    <mergeCell ref="Q58:V58"/>
    <mergeCell ref="A6:A7"/>
    <mergeCell ref="B6:D7"/>
    <mergeCell ref="E6:H6"/>
    <mergeCell ref="I6:L6"/>
    <mergeCell ref="M6:P6"/>
    <mergeCell ref="Q6:T6"/>
    <mergeCell ref="A1:U2"/>
    <mergeCell ref="B11:D11"/>
    <mergeCell ref="B12:D12"/>
    <mergeCell ref="B13:D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Y2:Z2"/>
    <mergeCell ref="AA2:AD2"/>
    <mergeCell ref="E3:L3"/>
    <mergeCell ref="M3:U3"/>
    <mergeCell ref="A4:C4"/>
    <mergeCell ref="D4:AC4"/>
    <mergeCell ref="B8:D8"/>
    <mergeCell ref="B9:D9"/>
    <mergeCell ref="B10:D10"/>
    <mergeCell ref="U6:X6"/>
    <mergeCell ref="Y6:AB6"/>
    <mergeCell ref="AC6:AF6"/>
    <mergeCell ref="E7:H7"/>
    <mergeCell ref="I7:L7"/>
    <mergeCell ref="M7:P7"/>
    <mergeCell ref="Q7:T7"/>
    <mergeCell ref="U7:X7"/>
    <mergeCell ref="Y7:AB7"/>
    <mergeCell ref="AC7:AF7"/>
    <mergeCell ref="B26:D26"/>
    <mergeCell ref="B27:D27"/>
    <mergeCell ref="B28:D28"/>
    <mergeCell ref="A29:AF29"/>
    <mergeCell ref="A30:A31"/>
    <mergeCell ref="B30:E30"/>
    <mergeCell ref="F30:K30"/>
    <mergeCell ref="L30:Q30"/>
    <mergeCell ref="R30:AB30"/>
    <mergeCell ref="Y31:AB31"/>
    <mergeCell ref="D31:E31"/>
    <mergeCell ref="F31:G31"/>
    <mergeCell ref="H31:I31"/>
    <mergeCell ref="J31:K31"/>
    <mergeCell ref="L31:M31"/>
    <mergeCell ref="N31:O31"/>
    <mergeCell ref="P31:Q31"/>
    <mergeCell ref="R31:U31"/>
    <mergeCell ref="V31:X31"/>
    <mergeCell ref="AC30:AF35"/>
    <mergeCell ref="Y32:AB32"/>
    <mergeCell ref="D33:E33"/>
    <mergeCell ref="F33:G33"/>
    <mergeCell ref="H33:I33"/>
    <mergeCell ref="J33:K33"/>
    <mergeCell ref="L33:M33"/>
    <mergeCell ref="N33:O33"/>
    <mergeCell ref="P33:Q33"/>
    <mergeCell ref="R33:U33"/>
    <mergeCell ref="V33:X33"/>
    <mergeCell ref="Y33:AB33"/>
    <mergeCell ref="D32:E32"/>
    <mergeCell ref="F32:G32"/>
    <mergeCell ref="H32:I32"/>
    <mergeCell ref="J32:K32"/>
    <mergeCell ref="L32:M32"/>
    <mergeCell ref="N32:O32"/>
    <mergeCell ref="P32:Q32"/>
    <mergeCell ref="R32:U32"/>
    <mergeCell ref="V32:X32"/>
    <mergeCell ref="Y34:AB34"/>
    <mergeCell ref="D35:E35"/>
    <mergeCell ref="F35:G35"/>
    <mergeCell ref="H35:I35"/>
    <mergeCell ref="J35:K35"/>
    <mergeCell ref="L35:M35"/>
    <mergeCell ref="N35:O35"/>
    <mergeCell ref="P35:Q35"/>
    <mergeCell ref="R35:U35"/>
    <mergeCell ref="V35:X35"/>
    <mergeCell ref="Y35:AB35"/>
    <mergeCell ref="D34:E34"/>
    <mergeCell ref="F34:G34"/>
    <mergeCell ref="H34:I34"/>
    <mergeCell ref="J34:K34"/>
    <mergeCell ref="L34:M34"/>
    <mergeCell ref="N34:O34"/>
    <mergeCell ref="P34:Q34"/>
    <mergeCell ref="R34:U34"/>
    <mergeCell ref="V34:X34"/>
    <mergeCell ref="A36:AF36"/>
    <mergeCell ref="A37:A38"/>
    <mergeCell ref="B37:E37"/>
    <mergeCell ref="F37:K37"/>
    <mergeCell ref="L37:Q37"/>
    <mergeCell ref="R37:W37"/>
    <mergeCell ref="X37:AC37"/>
    <mergeCell ref="AD37:AD45"/>
    <mergeCell ref="AE37:AE45"/>
    <mergeCell ref="AF37:AF4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D39:E39"/>
    <mergeCell ref="F39:G39"/>
    <mergeCell ref="H39:I39"/>
    <mergeCell ref="J39:K39"/>
    <mergeCell ref="L39:M39"/>
    <mergeCell ref="N39:O39"/>
    <mergeCell ref="AB39:AC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P39:Q39"/>
    <mergeCell ref="R39:S39"/>
    <mergeCell ref="T39:U39"/>
    <mergeCell ref="V39:W39"/>
    <mergeCell ref="X39:Y39"/>
    <mergeCell ref="Z39:AA39"/>
    <mergeCell ref="V40:W40"/>
    <mergeCell ref="X40:Y40"/>
    <mergeCell ref="Z40:AA40"/>
    <mergeCell ref="AB40:AC40"/>
    <mergeCell ref="D41:E41"/>
    <mergeCell ref="F41:G41"/>
    <mergeCell ref="H41:I41"/>
    <mergeCell ref="J41:K41"/>
    <mergeCell ref="L41:M41"/>
    <mergeCell ref="N41:O41"/>
    <mergeCell ref="AB41:AC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P41:Q41"/>
    <mergeCell ref="R41:S41"/>
    <mergeCell ref="T41:U41"/>
    <mergeCell ref="V41:W41"/>
    <mergeCell ref="X41:Y41"/>
    <mergeCell ref="Z41:AA41"/>
    <mergeCell ref="V42:W42"/>
    <mergeCell ref="R46:S46"/>
    <mergeCell ref="T46:U46"/>
    <mergeCell ref="X42:Y42"/>
    <mergeCell ref="Z42:AA42"/>
    <mergeCell ref="AB42:AC42"/>
    <mergeCell ref="A44:A45"/>
    <mergeCell ref="B44:E44"/>
    <mergeCell ref="F44:K44"/>
    <mergeCell ref="L44:Q44"/>
    <mergeCell ref="R44:W44"/>
    <mergeCell ref="X44:AC44"/>
    <mergeCell ref="AB45:AC45"/>
    <mergeCell ref="P45:Q45"/>
    <mergeCell ref="R45:S45"/>
    <mergeCell ref="T45:U45"/>
    <mergeCell ref="V45:W45"/>
    <mergeCell ref="X45:Y45"/>
    <mergeCell ref="Z45:AA45"/>
    <mergeCell ref="D45:E45"/>
    <mergeCell ref="F45:G45"/>
    <mergeCell ref="H45:I45"/>
    <mergeCell ref="J45:K45"/>
    <mergeCell ref="L45:M45"/>
    <mergeCell ref="N45:O45"/>
    <mergeCell ref="V46:W46"/>
    <mergeCell ref="X46:Y46"/>
    <mergeCell ref="Z46:AA46"/>
    <mergeCell ref="AB46:AC46"/>
    <mergeCell ref="D47:E47"/>
    <mergeCell ref="F47:G47"/>
    <mergeCell ref="H47:I47"/>
    <mergeCell ref="J47:K47"/>
    <mergeCell ref="L47:M47"/>
    <mergeCell ref="N47:O47"/>
    <mergeCell ref="AB47:AC47"/>
    <mergeCell ref="P47:Q47"/>
    <mergeCell ref="R47:S47"/>
    <mergeCell ref="T47:U47"/>
    <mergeCell ref="V47:W47"/>
    <mergeCell ref="X47:Y47"/>
    <mergeCell ref="Z47:AA47"/>
    <mergeCell ref="D46:E46"/>
    <mergeCell ref="F46:G46"/>
    <mergeCell ref="H46:I46"/>
    <mergeCell ref="J46:K46"/>
    <mergeCell ref="L46:M46"/>
    <mergeCell ref="N46:O46"/>
    <mergeCell ref="P46:Q46"/>
    <mergeCell ref="V48:W48"/>
    <mergeCell ref="X48:Y48"/>
    <mergeCell ref="Z48:AA48"/>
    <mergeCell ref="AB48:AC48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A50:A52"/>
    <mergeCell ref="B50:K50"/>
    <mergeCell ref="S50:T52"/>
    <mergeCell ref="U50:AF50"/>
    <mergeCell ref="B51:E51"/>
    <mergeCell ref="F51:K51"/>
    <mergeCell ref="U51:X52"/>
    <mergeCell ref="Y51:AB52"/>
    <mergeCell ref="AC51:AF52"/>
    <mergeCell ref="D52:E52"/>
    <mergeCell ref="F52:G52"/>
    <mergeCell ref="H52:I52"/>
    <mergeCell ref="J52:K52"/>
    <mergeCell ref="S55:T55"/>
    <mergeCell ref="U55:X55"/>
    <mergeCell ref="Y55:AB55"/>
    <mergeCell ref="AC55:AF55"/>
    <mergeCell ref="D53:E53"/>
    <mergeCell ref="F53:G53"/>
    <mergeCell ref="H53:I53"/>
    <mergeCell ref="J53:K53"/>
    <mergeCell ref="AB49:AC49"/>
    <mergeCell ref="P49:Q49"/>
    <mergeCell ref="R49:S49"/>
    <mergeCell ref="T49:U49"/>
    <mergeCell ref="V49:W49"/>
    <mergeCell ref="X49:Y49"/>
    <mergeCell ref="Z49:AA49"/>
    <mergeCell ref="S53:T53"/>
    <mergeCell ref="U53:X53"/>
    <mergeCell ref="Y53:AB53"/>
    <mergeCell ref="AC53:AF53"/>
    <mergeCell ref="A43:AC43"/>
    <mergeCell ref="L50:R56"/>
    <mergeCell ref="Y56:AB56"/>
    <mergeCell ref="AC56:AF56"/>
    <mergeCell ref="C58:D58"/>
    <mergeCell ref="W58:AF58"/>
    <mergeCell ref="D56:E56"/>
    <mergeCell ref="F56:G56"/>
    <mergeCell ref="H56:I56"/>
    <mergeCell ref="J56:K56"/>
    <mergeCell ref="S56:T56"/>
    <mergeCell ref="U56:X56"/>
    <mergeCell ref="D54:E54"/>
    <mergeCell ref="F54:G54"/>
    <mergeCell ref="H54:I54"/>
    <mergeCell ref="J54:K54"/>
    <mergeCell ref="S54:T54"/>
    <mergeCell ref="U54:X54"/>
    <mergeCell ref="Y54:AB54"/>
    <mergeCell ref="AC54:AF54"/>
    <mergeCell ref="D55:E55"/>
    <mergeCell ref="F55:G55"/>
    <mergeCell ref="H55:I55"/>
    <mergeCell ref="J55:K55"/>
  </mergeCells>
  <pageMargins left="0.75" right="0.75" top="1" bottom="1" header="0.5" footer="0.5"/>
  <pageSetup scale="83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zoomScaleNormal="100" workbookViewId="0">
      <selection activeCell="B2" sqref="B2:B3"/>
    </sheetView>
  </sheetViews>
  <sheetFormatPr defaultRowHeight="15" x14ac:dyDescent="0.25"/>
  <cols>
    <col min="1" max="1" width="11.7109375" customWidth="1"/>
    <col min="2" max="2" width="20.7109375" customWidth="1"/>
    <col min="3" max="14" width="8.7109375" customWidth="1"/>
  </cols>
  <sheetData>
    <row r="1" spans="1:20" ht="21" thickBot="1" x14ac:dyDescent="0.35">
      <c r="A1" s="957" t="s">
        <v>127</v>
      </c>
      <c r="B1" s="957"/>
      <c r="C1" s="957"/>
      <c r="D1" s="957"/>
      <c r="E1" s="957"/>
      <c r="F1" s="957"/>
      <c r="G1" s="957"/>
      <c r="H1" s="957"/>
      <c r="I1" s="957"/>
      <c r="J1" s="958"/>
      <c r="K1" s="409" t="str">
        <f>'Perioda 1'!C2</f>
        <v>IV/2</v>
      </c>
      <c r="L1" s="959" t="str">
        <f>'Perioda 1'!G4</f>
        <v>2021 / 2022</v>
      </c>
      <c r="M1" s="960" t="s">
        <v>128</v>
      </c>
      <c r="N1" s="961"/>
      <c r="O1" s="1"/>
      <c r="P1" s="1"/>
      <c r="Q1" s="1"/>
      <c r="R1" s="1"/>
      <c r="S1" s="1"/>
      <c r="T1" s="1"/>
    </row>
    <row r="2" spans="1:20" ht="16.5" thickBot="1" x14ac:dyDescent="0.3">
      <c r="A2" s="603" t="s">
        <v>34</v>
      </c>
      <c r="B2" s="962" t="s">
        <v>35</v>
      </c>
      <c r="C2" s="964" t="s">
        <v>129</v>
      </c>
      <c r="D2" s="965"/>
      <c r="E2" s="965"/>
      <c r="F2" s="966" t="s">
        <v>130</v>
      </c>
      <c r="G2" s="967"/>
      <c r="H2" s="968"/>
      <c r="I2" s="969" t="s">
        <v>131</v>
      </c>
      <c r="J2" s="969"/>
      <c r="K2" s="970"/>
      <c r="L2" s="971" t="s">
        <v>132</v>
      </c>
      <c r="M2" s="972"/>
      <c r="N2" s="973"/>
      <c r="O2" s="1"/>
      <c r="P2" s="1"/>
      <c r="Q2" s="1"/>
      <c r="R2" s="1"/>
      <c r="S2" s="1"/>
      <c r="T2" s="1"/>
    </row>
    <row r="3" spans="1:20" ht="39.950000000000003" customHeight="1" thickBot="1" x14ac:dyDescent="0.3">
      <c r="A3" s="603"/>
      <c r="B3" s="963"/>
      <c r="C3" s="216" t="s">
        <v>133</v>
      </c>
      <c r="D3" s="216" t="s">
        <v>134</v>
      </c>
      <c r="E3" s="217" t="s">
        <v>135</v>
      </c>
      <c r="F3" s="218" t="s">
        <v>133</v>
      </c>
      <c r="G3" s="219" t="s">
        <v>134</v>
      </c>
      <c r="H3" s="220" t="s">
        <v>135</v>
      </c>
      <c r="I3" s="278" t="s">
        <v>133</v>
      </c>
      <c r="J3" s="279" t="s">
        <v>134</v>
      </c>
      <c r="K3" s="280" t="s">
        <v>135</v>
      </c>
      <c r="L3" s="248" t="s">
        <v>133</v>
      </c>
      <c r="M3" s="249" t="s">
        <v>134</v>
      </c>
      <c r="N3" s="250" t="s">
        <v>135</v>
      </c>
      <c r="O3" s="1"/>
      <c r="P3" s="1"/>
      <c r="Q3" s="1"/>
      <c r="R3" s="1"/>
      <c r="S3" s="1"/>
      <c r="T3" s="1"/>
    </row>
    <row r="4" spans="1:20" ht="24.95" customHeight="1" x14ac:dyDescent="0.25">
      <c r="A4" s="974" t="str">
        <f>'Perioda 1'!F5</f>
        <v>Gjuhët dhe komunikimi</v>
      </c>
      <c r="B4" s="410" t="str">
        <f>'Perioda 1'!F6</f>
        <v>Gjuhë amtare</v>
      </c>
      <c r="C4" s="221">
        <f>D4+E4</f>
        <v>0</v>
      </c>
      <c r="D4" s="222"/>
      <c r="E4" s="223"/>
      <c r="F4" s="224">
        <f>G4+H4</f>
        <v>0</v>
      </c>
      <c r="G4" s="225"/>
      <c r="H4" s="226"/>
      <c r="I4" s="281">
        <f>J4+K4</f>
        <v>0</v>
      </c>
      <c r="J4" s="282"/>
      <c r="K4" s="283"/>
      <c r="L4" s="251">
        <f>C4+F4+I4</f>
        <v>0</v>
      </c>
      <c r="M4" s="252">
        <f>D4+G4+J4</f>
        <v>0</v>
      </c>
      <c r="N4" s="253">
        <f>E4+H4+K4</f>
        <v>0</v>
      </c>
      <c r="O4" s="1"/>
      <c r="P4" s="1"/>
      <c r="Q4" s="1"/>
      <c r="R4" s="1"/>
      <c r="S4" s="1"/>
      <c r="T4" s="1"/>
    </row>
    <row r="5" spans="1:20" ht="24.95" customHeight="1" x14ac:dyDescent="0.25">
      <c r="A5" s="975"/>
      <c r="B5" s="411" t="str">
        <f>'Perioda 1'!G6</f>
        <v>Gjuhë angleze</v>
      </c>
      <c r="C5" s="221">
        <f t="shared" ref="C5:C21" si="0">D5+E5</f>
        <v>0</v>
      </c>
      <c r="D5" s="227"/>
      <c r="E5" s="228"/>
      <c r="F5" s="224">
        <f t="shared" ref="F5:F21" si="1">G5+H5</f>
        <v>0</v>
      </c>
      <c r="G5" s="229"/>
      <c r="H5" s="230"/>
      <c r="I5" s="281">
        <f t="shared" ref="I5:I21" si="2">J5+K5</f>
        <v>0</v>
      </c>
      <c r="J5" s="284"/>
      <c r="K5" s="285"/>
      <c r="L5" s="251">
        <f t="shared" ref="L5:N22" si="3">C5+F5+I5</f>
        <v>0</v>
      </c>
      <c r="M5" s="252">
        <f t="shared" si="3"/>
        <v>0</v>
      </c>
      <c r="N5" s="253">
        <f t="shared" si="3"/>
        <v>0</v>
      </c>
      <c r="O5" s="1"/>
      <c r="P5" s="1"/>
      <c r="Q5" s="1"/>
      <c r="R5" s="1"/>
      <c r="S5" s="1"/>
      <c r="T5" s="1"/>
    </row>
    <row r="6" spans="1:20" ht="24.95" customHeight="1" thickBot="1" x14ac:dyDescent="0.3">
      <c r="A6" s="976"/>
      <c r="B6" s="412">
        <f>'Perioda 1'!H6</f>
        <v>0</v>
      </c>
      <c r="C6" s="231">
        <f t="shared" si="0"/>
        <v>0</v>
      </c>
      <c r="D6" s="232"/>
      <c r="E6" s="233"/>
      <c r="F6" s="234">
        <f t="shared" si="1"/>
        <v>0</v>
      </c>
      <c r="G6" s="235"/>
      <c r="H6" s="236"/>
      <c r="I6" s="286">
        <f t="shared" si="2"/>
        <v>0</v>
      </c>
      <c r="J6" s="287"/>
      <c r="K6" s="288"/>
      <c r="L6" s="254">
        <f t="shared" si="3"/>
        <v>0</v>
      </c>
      <c r="M6" s="255">
        <f t="shared" si="3"/>
        <v>0</v>
      </c>
      <c r="N6" s="256">
        <f t="shared" si="3"/>
        <v>0</v>
      </c>
      <c r="O6" s="1"/>
      <c r="P6" s="1"/>
      <c r="Q6" s="1"/>
      <c r="R6" s="1"/>
      <c r="S6" s="1"/>
      <c r="T6" s="1"/>
    </row>
    <row r="7" spans="1:20" ht="24.95" customHeight="1" x14ac:dyDescent="0.25">
      <c r="A7" s="974" t="str">
        <f>'Perioda 1'!I5</f>
        <v>Artet</v>
      </c>
      <c r="B7" s="413" t="str">
        <f>'Perioda 1'!I6</f>
        <v>Edukatë muzikore</v>
      </c>
      <c r="C7" s="221">
        <f t="shared" si="0"/>
        <v>0</v>
      </c>
      <c r="D7" s="227"/>
      <c r="E7" s="228"/>
      <c r="F7" s="224">
        <f t="shared" si="1"/>
        <v>0</v>
      </c>
      <c r="G7" s="225"/>
      <c r="H7" s="226"/>
      <c r="I7" s="281">
        <f t="shared" si="2"/>
        <v>0</v>
      </c>
      <c r="J7" s="282"/>
      <c r="K7" s="285"/>
      <c r="L7" s="251">
        <f t="shared" si="3"/>
        <v>0</v>
      </c>
      <c r="M7" s="252">
        <f t="shared" si="3"/>
        <v>0</v>
      </c>
      <c r="N7" s="253">
        <f t="shared" si="3"/>
        <v>0</v>
      </c>
      <c r="O7" s="1"/>
      <c r="P7" s="1"/>
      <c r="Q7" s="1"/>
      <c r="R7" s="1"/>
      <c r="S7" s="1"/>
      <c r="T7" s="1"/>
    </row>
    <row r="8" spans="1:20" ht="24.95" customHeight="1" thickBot="1" x14ac:dyDescent="0.3">
      <c r="A8" s="976"/>
      <c r="B8" s="410" t="str">
        <f>'Perioda 1'!J6</f>
        <v>Edukatë Figurative</v>
      </c>
      <c r="C8" s="231">
        <f t="shared" si="0"/>
        <v>0</v>
      </c>
      <c r="D8" s="237"/>
      <c r="E8" s="238"/>
      <c r="F8" s="234">
        <f t="shared" si="1"/>
        <v>0</v>
      </c>
      <c r="G8" s="235"/>
      <c r="H8" s="236"/>
      <c r="I8" s="286">
        <f t="shared" si="2"/>
        <v>0</v>
      </c>
      <c r="J8" s="289"/>
      <c r="K8" s="290"/>
      <c r="L8" s="257">
        <f>C8+F8+I8</f>
        <v>0</v>
      </c>
      <c r="M8" s="258">
        <f t="shared" si="3"/>
        <v>0</v>
      </c>
      <c r="N8" s="259">
        <f t="shared" si="3"/>
        <v>0</v>
      </c>
      <c r="O8" s="1"/>
      <c r="P8" s="1"/>
      <c r="Q8" s="1"/>
      <c r="R8" s="1"/>
      <c r="S8" s="1"/>
      <c r="T8" s="1"/>
    </row>
    <row r="9" spans="1:20" ht="24.95" customHeight="1" thickBot="1" x14ac:dyDescent="0.3">
      <c r="A9" s="422" t="str">
        <f>'Perioda 1'!K5</f>
        <v>Matematika</v>
      </c>
      <c r="B9" s="414" t="str">
        <f>'Perioda 1'!K6</f>
        <v>Matematikë</v>
      </c>
      <c r="C9" s="239">
        <f t="shared" si="0"/>
        <v>0</v>
      </c>
      <c r="D9" s="240"/>
      <c r="E9" s="241"/>
      <c r="F9" s="242">
        <f t="shared" si="1"/>
        <v>0</v>
      </c>
      <c r="G9" s="243"/>
      <c r="H9" s="244"/>
      <c r="I9" s="291">
        <f t="shared" si="2"/>
        <v>0</v>
      </c>
      <c r="J9" s="292"/>
      <c r="K9" s="293"/>
      <c r="L9" s="260">
        <f t="shared" si="3"/>
        <v>0</v>
      </c>
      <c r="M9" s="261">
        <f t="shared" si="3"/>
        <v>0</v>
      </c>
      <c r="N9" s="262">
        <f t="shared" si="3"/>
        <v>0</v>
      </c>
      <c r="O9" s="1"/>
      <c r="P9" s="1"/>
      <c r="Q9" s="1"/>
      <c r="R9" s="1"/>
      <c r="S9" s="1"/>
      <c r="T9" s="1"/>
    </row>
    <row r="10" spans="1:20" ht="24.95" customHeight="1" x14ac:dyDescent="0.25">
      <c r="A10" s="974" t="str">
        <f>'Perioda 1'!L5</f>
        <v>Shkencat natyrore</v>
      </c>
      <c r="B10" s="415" t="str">
        <f>'Perioda 1'!L6</f>
        <v>Njeriu dhe natyra</v>
      </c>
      <c r="C10" s="221">
        <f t="shared" si="0"/>
        <v>0</v>
      </c>
      <c r="D10" s="227"/>
      <c r="E10" s="228"/>
      <c r="F10" s="224">
        <f t="shared" si="1"/>
        <v>0</v>
      </c>
      <c r="G10" s="225"/>
      <c r="H10" s="226"/>
      <c r="I10" s="281">
        <f t="shared" si="2"/>
        <v>0</v>
      </c>
      <c r="J10" s="284"/>
      <c r="K10" s="285"/>
      <c r="L10" s="263">
        <f t="shared" si="3"/>
        <v>0</v>
      </c>
      <c r="M10" s="264">
        <f t="shared" si="3"/>
        <v>0</v>
      </c>
      <c r="N10" s="265">
        <f t="shared" si="3"/>
        <v>0</v>
      </c>
      <c r="O10" s="1"/>
      <c r="P10" s="1"/>
      <c r="Q10" s="1"/>
      <c r="R10" s="1"/>
      <c r="S10" s="1"/>
      <c r="T10" s="1"/>
    </row>
    <row r="11" spans="1:20" ht="24.95" customHeight="1" x14ac:dyDescent="0.25">
      <c r="A11" s="975"/>
      <c r="B11" s="416">
        <f>'Perioda 1'!M6</f>
        <v>0</v>
      </c>
      <c r="C11" s="221">
        <f t="shared" si="0"/>
        <v>0</v>
      </c>
      <c r="D11" s="227"/>
      <c r="E11" s="228"/>
      <c r="F11" s="224">
        <f t="shared" si="1"/>
        <v>0</v>
      </c>
      <c r="G11" s="229"/>
      <c r="H11" s="230"/>
      <c r="I11" s="281">
        <f t="shared" si="2"/>
        <v>0</v>
      </c>
      <c r="J11" s="284"/>
      <c r="K11" s="285"/>
      <c r="L11" s="263">
        <f t="shared" si="3"/>
        <v>0</v>
      </c>
      <c r="M11" s="264">
        <f t="shared" si="3"/>
        <v>0</v>
      </c>
      <c r="N11" s="265">
        <f t="shared" si="3"/>
        <v>0</v>
      </c>
      <c r="O11" s="1"/>
      <c r="P11" s="1"/>
      <c r="Q11" s="1"/>
      <c r="R11" s="1"/>
      <c r="S11" s="1"/>
      <c r="T11" s="1"/>
    </row>
    <row r="12" spans="1:20" ht="24.95" customHeight="1" thickBot="1" x14ac:dyDescent="0.3">
      <c r="A12" s="976"/>
      <c r="B12" s="412">
        <f>'Perioda 1'!N6</f>
        <v>0</v>
      </c>
      <c r="C12" s="231">
        <f>D12+E12</f>
        <v>0</v>
      </c>
      <c r="D12" s="232"/>
      <c r="E12" s="233"/>
      <c r="F12" s="234">
        <f t="shared" si="1"/>
        <v>0</v>
      </c>
      <c r="G12" s="235"/>
      <c r="H12" s="236"/>
      <c r="I12" s="286">
        <f t="shared" si="2"/>
        <v>0</v>
      </c>
      <c r="J12" s="287"/>
      <c r="K12" s="288"/>
      <c r="L12" s="266">
        <f t="shared" si="3"/>
        <v>0</v>
      </c>
      <c r="M12" s="267">
        <f t="shared" si="3"/>
        <v>0</v>
      </c>
      <c r="N12" s="268">
        <f t="shared" si="3"/>
        <v>0</v>
      </c>
      <c r="O12" s="1"/>
      <c r="P12" s="1"/>
      <c r="Q12" s="1"/>
      <c r="R12" s="1"/>
      <c r="S12" s="1"/>
      <c r="T12" s="1"/>
    </row>
    <row r="13" spans="1:20" ht="24.95" customHeight="1" x14ac:dyDescent="0.25">
      <c r="A13" s="974" t="str">
        <f>'Perioda 1'!O5</f>
        <v>Shoqëria dhe mjedisi</v>
      </c>
      <c r="B13" s="417" t="str">
        <f>'Perioda 1'!O6</f>
        <v>Shoqëria dhe mjedisi</v>
      </c>
      <c r="C13" s="221">
        <f t="shared" si="0"/>
        <v>0</v>
      </c>
      <c r="D13" s="227"/>
      <c r="E13" s="228"/>
      <c r="F13" s="224">
        <f t="shared" si="1"/>
        <v>0</v>
      </c>
      <c r="G13" s="225"/>
      <c r="H13" s="226"/>
      <c r="I13" s="281">
        <f t="shared" si="2"/>
        <v>0</v>
      </c>
      <c r="J13" s="282"/>
      <c r="K13" s="285"/>
      <c r="L13" s="263">
        <f t="shared" si="3"/>
        <v>0</v>
      </c>
      <c r="M13" s="264">
        <f t="shared" si="3"/>
        <v>0</v>
      </c>
      <c r="N13" s="265">
        <f t="shared" si="3"/>
        <v>0</v>
      </c>
      <c r="O13" s="1"/>
      <c r="P13" s="1"/>
      <c r="Q13" s="1"/>
      <c r="R13" s="1"/>
      <c r="S13" s="1"/>
      <c r="T13" s="1"/>
    </row>
    <row r="14" spans="1:20" ht="24.95" customHeight="1" x14ac:dyDescent="0.25">
      <c r="A14" s="975"/>
      <c r="B14" s="417">
        <f>'Perioda 1'!P6</f>
        <v>0</v>
      </c>
      <c r="C14" s="221">
        <f t="shared" si="0"/>
        <v>0</v>
      </c>
      <c r="D14" s="227"/>
      <c r="E14" s="228"/>
      <c r="F14" s="224">
        <f t="shared" si="1"/>
        <v>0</v>
      </c>
      <c r="G14" s="229"/>
      <c r="H14" s="230"/>
      <c r="I14" s="281">
        <f t="shared" si="2"/>
        <v>0</v>
      </c>
      <c r="J14" s="284"/>
      <c r="K14" s="285"/>
      <c r="L14" s="263">
        <f t="shared" si="3"/>
        <v>0</v>
      </c>
      <c r="M14" s="264">
        <f t="shared" si="3"/>
        <v>0</v>
      </c>
      <c r="N14" s="265">
        <f t="shared" si="3"/>
        <v>0</v>
      </c>
      <c r="O14" s="1"/>
      <c r="P14" s="1"/>
      <c r="Q14" s="1"/>
      <c r="R14" s="1"/>
      <c r="S14" s="1"/>
      <c r="T14" s="1"/>
    </row>
    <row r="15" spans="1:20" ht="24.95" customHeight="1" thickBot="1" x14ac:dyDescent="0.3">
      <c r="A15" s="976"/>
      <c r="B15" s="418">
        <f>'Perioda 1'!Q6</f>
        <v>0</v>
      </c>
      <c r="C15" s="231">
        <f t="shared" si="0"/>
        <v>0</v>
      </c>
      <c r="D15" s="232"/>
      <c r="E15" s="233"/>
      <c r="F15" s="234">
        <f t="shared" si="1"/>
        <v>0</v>
      </c>
      <c r="G15" s="235"/>
      <c r="H15" s="236"/>
      <c r="I15" s="286">
        <f t="shared" si="2"/>
        <v>0</v>
      </c>
      <c r="J15" s="287"/>
      <c r="K15" s="288"/>
      <c r="L15" s="266">
        <f t="shared" si="3"/>
        <v>0</v>
      </c>
      <c r="M15" s="267">
        <f t="shared" si="3"/>
        <v>0</v>
      </c>
      <c r="N15" s="268">
        <f t="shared" si="3"/>
        <v>0</v>
      </c>
      <c r="O15" s="1"/>
      <c r="P15" s="1"/>
      <c r="Q15" s="1"/>
      <c r="R15" s="1"/>
      <c r="S15" s="1"/>
      <c r="T15" s="1"/>
    </row>
    <row r="16" spans="1:20" ht="24.95" customHeight="1" thickBot="1" x14ac:dyDescent="0.3">
      <c r="A16" s="422" t="str">
        <f>'Perioda 1'!R5</f>
        <v>Ed. fiz sport dhe shën.</v>
      </c>
      <c r="B16" s="419" t="str">
        <f>'Perioda 1'!R6</f>
        <v>Ed. fizike, sportet &amp; shëndeti</v>
      </c>
      <c r="C16" s="239">
        <f t="shared" si="0"/>
        <v>0</v>
      </c>
      <c r="D16" s="232"/>
      <c r="E16" s="233"/>
      <c r="F16" s="242">
        <f t="shared" si="1"/>
        <v>0</v>
      </c>
      <c r="G16" s="243"/>
      <c r="H16" s="244"/>
      <c r="I16" s="291">
        <f t="shared" si="2"/>
        <v>0</v>
      </c>
      <c r="J16" s="292"/>
      <c r="K16" s="288"/>
      <c r="L16" s="254">
        <f t="shared" si="3"/>
        <v>0</v>
      </c>
      <c r="M16" s="255">
        <f t="shared" si="3"/>
        <v>0</v>
      </c>
      <c r="N16" s="256">
        <f t="shared" si="3"/>
        <v>0</v>
      </c>
      <c r="O16" s="1"/>
      <c r="P16" s="1"/>
      <c r="Q16" s="1"/>
      <c r="R16" s="1"/>
      <c r="S16" s="1"/>
      <c r="T16" s="1"/>
    </row>
    <row r="17" spans="1:20" ht="24.95" customHeight="1" thickBot="1" x14ac:dyDescent="0.3">
      <c r="A17" s="423" t="str">
        <f>'Perioda 1'!S5</f>
        <v>Jeta dhe puna</v>
      </c>
      <c r="B17" s="420" t="str">
        <f>'Perioda 1'!S6</f>
        <v>Shkathtësi për jetë</v>
      </c>
      <c r="C17" s="239">
        <f t="shared" si="0"/>
        <v>0</v>
      </c>
      <c r="D17" s="232"/>
      <c r="E17" s="233"/>
      <c r="F17" s="242">
        <f t="shared" si="1"/>
        <v>0</v>
      </c>
      <c r="G17" s="243"/>
      <c r="H17" s="244"/>
      <c r="I17" s="291">
        <f t="shared" si="2"/>
        <v>0</v>
      </c>
      <c r="J17" s="292"/>
      <c r="K17" s="288"/>
      <c r="L17" s="254">
        <f t="shared" si="3"/>
        <v>0</v>
      </c>
      <c r="M17" s="255">
        <f t="shared" si="3"/>
        <v>0</v>
      </c>
      <c r="N17" s="256">
        <f t="shared" si="3"/>
        <v>0</v>
      </c>
      <c r="O17" s="1"/>
      <c r="P17" s="1"/>
      <c r="Q17" s="1"/>
      <c r="R17" s="1"/>
      <c r="S17" s="1"/>
      <c r="T17" s="1"/>
    </row>
    <row r="18" spans="1:20" ht="24.95" customHeight="1" thickBot="1" x14ac:dyDescent="0.3">
      <c r="A18" s="977" t="str">
        <f>'Perioda 1'!T5</f>
        <v>Mësim me zgjedhje</v>
      </c>
      <c r="B18" s="415" t="str">
        <f>'Perioda 1'!T6</f>
        <v>MZ</v>
      </c>
      <c r="C18" s="221">
        <f t="shared" si="0"/>
        <v>0</v>
      </c>
      <c r="D18" s="227"/>
      <c r="E18" s="228"/>
      <c r="F18" s="224">
        <f t="shared" si="1"/>
        <v>0</v>
      </c>
      <c r="G18" s="225"/>
      <c r="H18" s="226"/>
      <c r="I18" s="281">
        <f t="shared" si="2"/>
        <v>0</v>
      </c>
      <c r="J18" s="282"/>
      <c r="K18" s="285"/>
      <c r="L18" s="251">
        <f t="shared" si="3"/>
        <v>0</v>
      </c>
      <c r="M18" s="252">
        <f t="shared" si="3"/>
        <v>0</v>
      </c>
      <c r="N18" s="253">
        <f t="shared" si="3"/>
        <v>0</v>
      </c>
      <c r="O18" s="1"/>
      <c r="P18" s="1"/>
      <c r="Q18" s="1"/>
      <c r="R18" s="1"/>
      <c r="S18" s="1"/>
      <c r="T18" s="1"/>
    </row>
    <row r="19" spans="1:20" ht="24.95" customHeight="1" thickBot="1" x14ac:dyDescent="0.3">
      <c r="A19" s="977"/>
      <c r="B19" s="416" t="str">
        <f>'Perioda 1'!U6</f>
        <v>MZ</v>
      </c>
      <c r="C19" s="221">
        <f t="shared" si="0"/>
        <v>0</v>
      </c>
      <c r="D19" s="227"/>
      <c r="E19" s="228"/>
      <c r="F19" s="224">
        <f t="shared" si="1"/>
        <v>0</v>
      </c>
      <c r="G19" s="229"/>
      <c r="H19" s="230"/>
      <c r="I19" s="281">
        <f t="shared" si="2"/>
        <v>0</v>
      </c>
      <c r="J19" s="284"/>
      <c r="K19" s="285"/>
      <c r="L19" s="251">
        <f t="shared" si="3"/>
        <v>0</v>
      </c>
      <c r="M19" s="252">
        <f t="shared" si="3"/>
        <v>0</v>
      </c>
      <c r="N19" s="253">
        <f t="shared" si="3"/>
        <v>0</v>
      </c>
      <c r="O19" s="1"/>
      <c r="P19" s="1"/>
      <c r="Q19" s="1"/>
      <c r="R19" s="1"/>
      <c r="S19" s="1"/>
      <c r="T19" s="1"/>
    </row>
    <row r="20" spans="1:20" ht="24.95" customHeight="1" thickBot="1" x14ac:dyDescent="0.3">
      <c r="A20" s="977"/>
      <c r="B20" s="416" t="str">
        <f>'Perioda 1'!V6</f>
        <v>M.Z</v>
      </c>
      <c r="C20" s="221">
        <f t="shared" si="0"/>
        <v>0</v>
      </c>
      <c r="D20" s="227"/>
      <c r="E20" s="228"/>
      <c r="F20" s="224">
        <f t="shared" si="1"/>
        <v>0</v>
      </c>
      <c r="G20" s="229"/>
      <c r="H20" s="230"/>
      <c r="I20" s="281">
        <f t="shared" si="2"/>
        <v>0</v>
      </c>
      <c r="J20" s="284"/>
      <c r="K20" s="285"/>
      <c r="L20" s="251">
        <f t="shared" si="3"/>
        <v>0</v>
      </c>
      <c r="M20" s="252">
        <f t="shared" si="3"/>
        <v>0</v>
      </c>
      <c r="N20" s="253">
        <f t="shared" si="3"/>
        <v>0</v>
      </c>
      <c r="O20" s="1"/>
      <c r="P20" s="1"/>
      <c r="Q20" s="1"/>
      <c r="R20" s="1"/>
      <c r="S20" s="1"/>
      <c r="T20" s="1"/>
    </row>
    <row r="21" spans="1:20" ht="24.95" customHeight="1" thickBot="1" x14ac:dyDescent="0.3">
      <c r="A21" s="977"/>
      <c r="B21" s="412" t="str">
        <f>'Perioda 1'!W6</f>
        <v>M.Z</v>
      </c>
      <c r="C21" s="231">
        <f t="shared" si="0"/>
        <v>0</v>
      </c>
      <c r="D21" s="232"/>
      <c r="E21" s="233"/>
      <c r="F21" s="245">
        <f t="shared" si="1"/>
        <v>0</v>
      </c>
      <c r="G21" s="246"/>
      <c r="H21" s="247"/>
      <c r="I21" s="294">
        <f t="shared" si="2"/>
        <v>0</v>
      </c>
      <c r="J21" s="287"/>
      <c r="K21" s="288"/>
      <c r="L21" s="266">
        <f t="shared" si="3"/>
        <v>0</v>
      </c>
      <c r="M21" s="267">
        <f t="shared" si="3"/>
        <v>0</v>
      </c>
      <c r="N21" s="268">
        <f t="shared" si="3"/>
        <v>0</v>
      </c>
      <c r="O21" s="1"/>
      <c r="P21" s="1"/>
      <c r="Q21" s="1"/>
      <c r="R21" s="1"/>
      <c r="S21" s="1"/>
      <c r="T21" s="1"/>
    </row>
    <row r="22" spans="1:20" ht="20.100000000000001" customHeight="1" thickBot="1" x14ac:dyDescent="0.3">
      <c r="A22" s="429"/>
      <c r="B22" s="421" t="s">
        <v>132</v>
      </c>
      <c r="C22" s="275">
        <f t="shared" ref="C22:K22" si="4">SUM(C4:C21)</f>
        <v>0</v>
      </c>
      <c r="D22" s="276">
        <f>SUM(D4:D21)</f>
        <v>0</v>
      </c>
      <c r="E22" s="277">
        <f t="shared" si="4"/>
        <v>0</v>
      </c>
      <c r="F22" s="272">
        <f t="shared" si="4"/>
        <v>0</v>
      </c>
      <c r="G22" s="273">
        <f t="shared" si="4"/>
        <v>0</v>
      </c>
      <c r="H22" s="274">
        <f t="shared" si="4"/>
        <v>0</v>
      </c>
      <c r="I22" s="242">
        <f t="shared" si="4"/>
        <v>0</v>
      </c>
      <c r="J22" s="424">
        <f t="shared" si="4"/>
        <v>0</v>
      </c>
      <c r="K22" s="425">
        <f t="shared" si="4"/>
        <v>0</v>
      </c>
      <c r="L22" s="269">
        <f t="shared" si="3"/>
        <v>0</v>
      </c>
      <c r="M22" s="270">
        <f t="shared" si="3"/>
        <v>0</v>
      </c>
      <c r="N22" s="271">
        <f t="shared" si="3"/>
        <v>0</v>
      </c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 algorithmName="SHA-512" hashValue="8xX4C4LvKCaqjtL4ys3SHWGCfUfNE7Vbj//Mtslm83DUMrc4gztXX/R4eR0X43UqxMxkJCzWT3ZCe/Rusa3q+g==" saltValue="3egXbdYvNVUJsxTEfl5V5A==" spinCount="100000" sheet="1" objects="1" scenarios="1"/>
  <mergeCells count="13">
    <mergeCell ref="A4:A6"/>
    <mergeCell ref="A7:A8"/>
    <mergeCell ref="A10:A12"/>
    <mergeCell ref="A13:A15"/>
    <mergeCell ref="A18:A21"/>
    <mergeCell ref="A1:J1"/>
    <mergeCell ref="L1:N1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45"/>
  <sheetViews>
    <sheetView zoomScale="80" zoomScaleNormal="80" workbookViewId="0">
      <pane xSplit="31" ySplit="2" topLeftCell="AF3" activePane="bottomRight" state="frozen"/>
      <selection pane="topRight" activeCell="P1" sqref="P1"/>
      <selection pane="bottomLeft" activeCell="A2" sqref="A2"/>
      <selection pane="bottomRight" activeCell="X17" sqref="X17"/>
    </sheetView>
  </sheetViews>
  <sheetFormatPr defaultRowHeight="15" x14ac:dyDescent="0.25"/>
  <cols>
    <col min="1" max="1" width="4.7109375" style="1" customWidth="1"/>
    <col min="2" max="3" width="15.7109375" style="1" customWidth="1"/>
    <col min="4" max="31" width="6.7109375" style="1" customWidth="1"/>
    <col min="32" max="16384" width="9.140625" style="1"/>
  </cols>
  <sheetData>
    <row r="1" spans="1:31" ht="19.5" customHeight="1" thickBot="1" x14ac:dyDescent="0.35">
      <c r="C1" s="986" t="s">
        <v>165</v>
      </c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</row>
    <row r="2" spans="1:31" ht="24.95" customHeight="1" thickBot="1" x14ac:dyDescent="0.35">
      <c r="A2" s="987" t="s">
        <v>49</v>
      </c>
      <c r="B2" s="988"/>
      <c r="C2" s="989"/>
      <c r="D2" s="981" t="s">
        <v>164</v>
      </c>
      <c r="E2" s="981"/>
      <c r="F2" s="981" t="s">
        <v>163</v>
      </c>
      <c r="G2" s="981"/>
      <c r="H2" s="981" t="s">
        <v>162</v>
      </c>
      <c r="I2" s="981"/>
      <c r="J2" s="981" t="s">
        <v>161</v>
      </c>
      <c r="K2" s="981"/>
      <c r="L2" s="980" t="s">
        <v>160</v>
      </c>
      <c r="M2" s="980"/>
      <c r="N2" s="981" t="s">
        <v>159</v>
      </c>
      <c r="O2" s="981"/>
      <c r="P2" s="981" t="s">
        <v>158</v>
      </c>
      <c r="Q2" s="981"/>
      <c r="R2" s="981" t="s">
        <v>157</v>
      </c>
      <c r="S2" s="981"/>
      <c r="T2" s="980" t="s">
        <v>156</v>
      </c>
      <c r="U2" s="980"/>
      <c r="V2" s="981" t="s">
        <v>155</v>
      </c>
      <c r="W2" s="981"/>
      <c r="X2" s="981" t="s">
        <v>154</v>
      </c>
      <c r="Y2" s="981"/>
      <c r="Z2" s="981" t="s">
        <v>153</v>
      </c>
      <c r="AA2" s="981"/>
      <c r="AB2" s="982" t="s">
        <v>152</v>
      </c>
      <c r="AC2" s="983"/>
      <c r="AD2" s="984" t="s">
        <v>151</v>
      </c>
      <c r="AE2" s="985"/>
    </row>
    <row r="3" spans="1:31" ht="20.100000000000001" customHeight="1" thickBot="1" x14ac:dyDescent="0.35">
      <c r="A3" s="487" t="s">
        <v>46</v>
      </c>
      <c r="B3" s="488" t="s">
        <v>21</v>
      </c>
      <c r="C3" s="489" t="s">
        <v>22</v>
      </c>
      <c r="D3" s="485" t="s">
        <v>150</v>
      </c>
      <c r="E3" s="484" t="s">
        <v>149</v>
      </c>
      <c r="F3" s="483" t="s">
        <v>150</v>
      </c>
      <c r="G3" s="484" t="s">
        <v>149</v>
      </c>
      <c r="H3" s="483" t="s">
        <v>150</v>
      </c>
      <c r="I3" s="484" t="s">
        <v>149</v>
      </c>
      <c r="J3" s="483" t="s">
        <v>150</v>
      </c>
      <c r="K3" s="482" t="s">
        <v>149</v>
      </c>
      <c r="L3" s="486" t="s">
        <v>150</v>
      </c>
      <c r="M3" s="490" t="s">
        <v>149</v>
      </c>
      <c r="N3" s="485" t="s">
        <v>150</v>
      </c>
      <c r="O3" s="484" t="s">
        <v>149</v>
      </c>
      <c r="P3" s="483" t="s">
        <v>150</v>
      </c>
      <c r="Q3" s="484" t="s">
        <v>149</v>
      </c>
      <c r="R3" s="483" t="s">
        <v>150</v>
      </c>
      <c r="S3" s="482" t="s">
        <v>149</v>
      </c>
      <c r="T3" s="481" t="s">
        <v>150</v>
      </c>
      <c r="U3" s="491" t="s">
        <v>149</v>
      </c>
      <c r="V3" s="483" t="s">
        <v>150</v>
      </c>
      <c r="W3" s="482" t="s">
        <v>149</v>
      </c>
      <c r="X3" s="483" t="s">
        <v>150</v>
      </c>
      <c r="Y3" s="482" t="s">
        <v>149</v>
      </c>
      <c r="Z3" s="483" t="s">
        <v>150</v>
      </c>
      <c r="AA3" s="482" t="s">
        <v>149</v>
      </c>
      <c r="AB3" s="481" t="s">
        <v>150</v>
      </c>
      <c r="AC3" s="491" t="s">
        <v>149</v>
      </c>
      <c r="AD3" s="480" t="s">
        <v>150</v>
      </c>
      <c r="AE3" s="480" t="s">
        <v>149</v>
      </c>
    </row>
    <row r="4" spans="1:31" ht="18" customHeight="1" x14ac:dyDescent="0.3">
      <c r="A4" s="479">
        <v>1</v>
      </c>
      <c r="B4" s="492">
        <f>'Perioda 1'!B7</f>
        <v>0</v>
      </c>
      <c r="C4" s="493">
        <f>'Perioda 1'!C7</f>
        <v>0</v>
      </c>
      <c r="D4" s="478"/>
      <c r="E4" s="477"/>
      <c r="F4" s="476"/>
      <c r="G4" s="477"/>
      <c r="H4" s="476"/>
      <c r="I4" s="477"/>
      <c r="J4" s="476"/>
      <c r="K4" s="475"/>
      <c r="L4" s="494">
        <f t="shared" ref="L4:M43" si="0">SUM(D4+F4+H4+J4)</f>
        <v>0</v>
      </c>
      <c r="M4" s="495">
        <f t="shared" si="0"/>
        <v>0</v>
      </c>
      <c r="N4" s="468"/>
      <c r="O4" s="467"/>
      <c r="P4" s="466"/>
      <c r="Q4" s="467"/>
      <c r="R4" s="466"/>
      <c r="S4" s="465"/>
      <c r="T4" s="494">
        <f t="shared" ref="T4:U43" si="1">SUM(N4+P4+R4)</f>
        <v>0</v>
      </c>
      <c r="U4" s="495">
        <f t="shared" si="1"/>
        <v>0</v>
      </c>
      <c r="V4" s="478"/>
      <c r="W4" s="477"/>
      <c r="X4" s="476"/>
      <c r="Y4" s="477"/>
      <c r="Z4" s="476"/>
      <c r="AA4" s="475"/>
      <c r="AB4" s="494">
        <f t="shared" ref="AB4:AC43" si="2">SUM(V4+X4+Z4)</f>
        <v>0</v>
      </c>
      <c r="AC4" s="496">
        <f t="shared" si="2"/>
        <v>0</v>
      </c>
      <c r="AD4" s="474">
        <f t="shared" ref="AD4:AE43" si="3">SUM(L4+T4+AB4)</f>
        <v>0</v>
      </c>
      <c r="AE4" s="473">
        <f t="shared" si="3"/>
        <v>0</v>
      </c>
    </row>
    <row r="5" spans="1:31" ht="18" customHeight="1" x14ac:dyDescent="0.3">
      <c r="A5" s="462">
        <v>2</v>
      </c>
      <c r="B5" s="497">
        <f>'Perioda 1'!B8</f>
        <v>0</v>
      </c>
      <c r="C5" s="498">
        <f>'Perioda 1'!C8</f>
        <v>0</v>
      </c>
      <c r="D5" s="461"/>
      <c r="E5" s="460"/>
      <c r="F5" s="459"/>
      <c r="G5" s="460"/>
      <c r="H5" s="459"/>
      <c r="I5" s="460"/>
      <c r="J5" s="459"/>
      <c r="K5" s="458"/>
      <c r="L5" s="499">
        <f t="shared" si="0"/>
        <v>0</v>
      </c>
      <c r="M5" s="500">
        <f t="shared" si="0"/>
        <v>0</v>
      </c>
      <c r="N5" s="461"/>
      <c r="O5" s="460"/>
      <c r="P5" s="459"/>
      <c r="Q5" s="460"/>
      <c r="R5" s="459"/>
      <c r="S5" s="458"/>
      <c r="T5" s="499">
        <f t="shared" si="1"/>
        <v>0</v>
      </c>
      <c r="U5" s="500">
        <f t="shared" si="1"/>
        <v>0</v>
      </c>
      <c r="V5" s="461"/>
      <c r="W5" s="460"/>
      <c r="X5" s="459"/>
      <c r="Y5" s="460"/>
      <c r="Z5" s="459"/>
      <c r="AA5" s="458"/>
      <c r="AB5" s="499">
        <f t="shared" si="2"/>
        <v>0</v>
      </c>
      <c r="AC5" s="496">
        <f t="shared" si="2"/>
        <v>0</v>
      </c>
      <c r="AD5" s="457">
        <f t="shared" si="3"/>
        <v>0</v>
      </c>
      <c r="AE5" s="456">
        <f t="shared" si="3"/>
        <v>0</v>
      </c>
    </row>
    <row r="6" spans="1:31" ht="18" customHeight="1" x14ac:dyDescent="0.3">
      <c r="A6" s="462">
        <v>3</v>
      </c>
      <c r="B6" s="497">
        <f>'Perioda 1'!B9</f>
        <v>0</v>
      </c>
      <c r="C6" s="498">
        <f>'Perioda 1'!C9</f>
        <v>0</v>
      </c>
      <c r="D6" s="461"/>
      <c r="E6" s="460"/>
      <c r="F6" s="459"/>
      <c r="G6" s="460"/>
      <c r="H6" s="459"/>
      <c r="I6" s="460"/>
      <c r="J6" s="459"/>
      <c r="K6" s="458"/>
      <c r="L6" s="499">
        <f t="shared" si="0"/>
        <v>0</v>
      </c>
      <c r="M6" s="500">
        <f t="shared" si="0"/>
        <v>0</v>
      </c>
      <c r="N6" s="461"/>
      <c r="O6" s="460"/>
      <c r="P6" s="459"/>
      <c r="Q6" s="460"/>
      <c r="R6" s="459"/>
      <c r="S6" s="458"/>
      <c r="T6" s="499">
        <f t="shared" si="1"/>
        <v>0</v>
      </c>
      <c r="U6" s="500">
        <f t="shared" si="1"/>
        <v>0</v>
      </c>
      <c r="V6" s="461"/>
      <c r="W6" s="460"/>
      <c r="X6" s="459"/>
      <c r="Y6" s="460"/>
      <c r="Z6" s="459"/>
      <c r="AA6" s="458"/>
      <c r="AB6" s="499">
        <f t="shared" si="2"/>
        <v>0</v>
      </c>
      <c r="AC6" s="496">
        <f t="shared" si="2"/>
        <v>0</v>
      </c>
      <c r="AD6" s="457">
        <f t="shared" si="3"/>
        <v>0</v>
      </c>
      <c r="AE6" s="456">
        <f t="shared" si="3"/>
        <v>0</v>
      </c>
    </row>
    <row r="7" spans="1:31" ht="18" customHeight="1" x14ac:dyDescent="0.3">
      <c r="A7" s="462">
        <v>4</v>
      </c>
      <c r="B7" s="497">
        <f>'Perioda 1'!B10</f>
        <v>0</v>
      </c>
      <c r="C7" s="498">
        <f>'Perioda 1'!C10</f>
        <v>0</v>
      </c>
      <c r="D7" s="461"/>
      <c r="E7" s="460"/>
      <c r="F7" s="459"/>
      <c r="G7" s="460"/>
      <c r="H7" s="459"/>
      <c r="I7" s="460"/>
      <c r="J7" s="459"/>
      <c r="K7" s="458"/>
      <c r="L7" s="499">
        <f t="shared" si="0"/>
        <v>0</v>
      </c>
      <c r="M7" s="500">
        <f t="shared" si="0"/>
        <v>0</v>
      </c>
      <c r="N7" s="461"/>
      <c r="O7" s="460"/>
      <c r="P7" s="459"/>
      <c r="Q7" s="460"/>
      <c r="R7" s="459"/>
      <c r="S7" s="458"/>
      <c r="T7" s="499">
        <f t="shared" si="1"/>
        <v>0</v>
      </c>
      <c r="U7" s="500">
        <f t="shared" si="1"/>
        <v>0</v>
      </c>
      <c r="V7" s="461"/>
      <c r="W7" s="460"/>
      <c r="X7" s="459"/>
      <c r="Y7" s="460"/>
      <c r="Z7" s="459"/>
      <c r="AA7" s="458"/>
      <c r="AB7" s="499">
        <f t="shared" si="2"/>
        <v>0</v>
      </c>
      <c r="AC7" s="496">
        <f t="shared" si="2"/>
        <v>0</v>
      </c>
      <c r="AD7" s="457">
        <f t="shared" si="3"/>
        <v>0</v>
      </c>
      <c r="AE7" s="456">
        <f t="shared" si="3"/>
        <v>0</v>
      </c>
    </row>
    <row r="8" spans="1:31" ht="18" customHeight="1" x14ac:dyDescent="0.3">
      <c r="A8" s="462">
        <v>5</v>
      </c>
      <c r="B8" s="497">
        <f>'Perioda 1'!B11</f>
        <v>0</v>
      </c>
      <c r="C8" s="498">
        <f>'Perioda 1'!C11</f>
        <v>0</v>
      </c>
      <c r="D8" s="461"/>
      <c r="E8" s="460"/>
      <c r="F8" s="459"/>
      <c r="G8" s="460"/>
      <c r="H8" s="459"/>
      <c r="I8" s="460"/>
      <c r="J8" s="459"/>
      <c r="K8" s="458"/>
      <c r="L8" s="499">
        <f t="shared" si="0"/>
        <v>0</v>
      </c>
      <c r="M8" s="500">
        <f t="shared" si="0"/>
        <v>0</v>
      </c>
      <c r="N8" s="461"/>
      <c r="O8" s="460"/>
      <c r="P8" s="459"/>
      <c r="Q8" s="460"/>
      <c r="R8" s="459"/>
      <c r="S8" s="458"/>
      <c r="T8" s="499">
        <f t="shared" si="1"/>
        <v>0</v>
      </c>
      <c r="U8" s="500">
        <f t="shared" si="1"/>
        <v>0</v>
      </c>
      <c r="V8" s="461"/>
      <c r="W8" s="460"/>
      <c r="X8" s="459"/>
      <c r="Y8" s="460"/>
      <c r="Z8" s="459"/>
      <c r="AA8" s="458"/>
      <c r="AB8" s="499">
        <f t="shared" si="2"/>
        <v>0</v>
      </c>
      <c r="AC8" s="496">
        <f t="shared" si="2"/>
        <v>0</v>
      </c>
      <c r="AD8" s="457">
        <f t="shared" si="3"/>
        <v>0</v>
      </c>
      <c r="AE8" s="456">
        <f t="shared" si="3"/>
        <v>0</v>
      </c>
    </row>
    <row r="9" spans="1:31" ht="18" customHeight="1" x14ac:dyDescent="0.3">
      <c r="A9" s="462">
        <v>6</v>
      </c>
      <c r="B9" s="497">
        <f>'Perioda 1'!B12</f>
        <v>0</v>
      </c>
      <c r="C9" s="498">
        <f>'Perioda 1'!C12</f>
        <v>0</v>
      </c>
      <c r="D9" s="461"/>
      <c r="E9" s="460"/>
      <c r="F9" s="459"/>
      <c r="G9" s="460"/>
      <c r="H9" s="459"/>
      <c r="I9" s="460"/>
      <c r="J9" s="459"/>
      <c r="K9" s="458"/>
      <c r="L9" s="499">
        <f t="shared" si="0"/>
        <v>0</v>
      </c>
      <c r="M9" s="500">
        <f t="shared" si="0"/>
        <v>0</v>
      </c>
      <c r="N9" s="461"/>
      <c r="O9" s="460"/>
      <c r="P9" s="459"/>
      <c r="Q9" s="460"/>
      <c r="R9" s="459"/>
      <c r="S9" s="458"/>
      <c r="T9" s="499">
        <f t="shared" si="1"/>
        <v>0</v>
      </c>
      <c r="U9" s="500">
        <f t="shared" si="1"/>
        <v>0</v>
      </c>
      <c r="V9" s="461"/>
      <c r="W9" s="460"/>
      <c r="X9" s="459"/>
      <c r="Y9" s="460"/>
      <c r="Z9" s="459"/>
      <c r="AA9" s="458"/>
      <c r="AB9" s="499">
        <f t="shared" si="2"/>
        <v>0</v>
      </c>
      <c r="AC9" s="496">
        <f t="shared" si="2"/>
        <v>0</v>
      </c>
      <c r="AD9" s="457">
        <f t="shared" si="3"/>
        <v>0</v>
      </c>
      <c r="AE9" s="456">
        <f t="shared" si="3"/>
        <v>0</v>
      </c>
    </row>
    <row r="10" spans="1:31" ht="18" customHeight="1" x14ac:dyDescent="0.3">
      <c r="A10" s="462">
        <v>7</v>
      </c>
      <c r="B10" s="497">
        <f>'Perioda 1'!B13</f>
        <v>0</v>
      </c>
      <c r="C10" s="498">
        <f>'Perioda 1'!C13</f>
        <v>0</v>
      </c>
      <c r="D10" s="461"/>
      <c r="E10" s="460"/>
      <c r="F10" s="459"/>
      <c r="G10" s="460"/>
      <c r="H10" s="459"/>
      <c r="I10" s="460"/>
      <c r="J10" s="459"/>
      <c r="K10" s="458"/>
      <c r="L10" s="499">
        <f t="shared" si="0"/>
        <v>0</v>
      </c>
      <c r="M10" s="500">
        <f t="shared" si="0"/>
        <v>0</v>
      </c>
      <c r="N10" s="461"/>
      <c r="O10" s="460"/>
      <c r="P10" s="459"/>
      <c r="Q10" s="460"/>
      <c r="R10" s="459"/>
      <c r="S10" s="458"/>
      <c r="T10" s="499">
        <f t="shared" si="1"/>
        <v>0</v>
      </c>
      <c r="U10" s="500">
        <f t="shared" si="1"/>
        <v>0</v>
      </c>
      <c r="V10" s="461"/>
      <c r="W10" s="460"/>
      <c r="X10" s="459"/>
      <c r="Y10" s="460"/>
      <c r="Z10" s="459"/>
      <c r="AA10" s="458"/>
      <c r="AB10" s="499">
        <f t="shared" si="2"/>
        <v>0</v>
      </c>
      <c r="AC10" s="496">
        <f t="shared" si="2"/>
        <v>0</v>
      </c>
      <c r="AD10" s="457">
        <f t="shared" si="3"/>
        <v>0</v>
      </c>
      <c r="AE10" s="456">
        <f t="shared" si="3"/>
        <v>0</v>
      </c>
    </row>
    <row r="11" spans="1:31" ht="18" customHeight="1" x14ac:dyDescent="0.3">
      <c r="A11" s="462">
        <v>8</v>
      </c>
      <c r="B11" s="497">
        <f>'Perioda 1'!B14</f>
        <v>0</v>
      </c>
      <c r="C11" s="498">
        <f>'Perioda 1'!C14</f>
        <v>0</v>
      </c>
      <c r="D11" s="461"/>
      <c r="E11" s="460"/>
      <c r="F11" s="459"/>
      <c r="G11" s="460"/>
      <c r="H11" s="459"/>
      <c r="I11" s="460"/>
      <c r="J11" s="459"/>
      <c r="K11" s="458"/>
      <c r="L11" s="499">
        <f t="shared" si="0"/>
        <v>0</v>
      </c>
      <c r="M11" s="500">
        <f t="shared" si="0"/>
        <v>0</v>
      </c>
      <c r="N11" s="461"/>
      <c r="O11" s="460"/>
      <c r="P11" s="459"/>
      <c r="Q11" s="460"/>
      <c r="R11" s="459"/>
      <c r="S11" s="458"/>
      <c r="T11" s="499">
        <f t="shared" si="1"/>
        <v>0</v>
      </c>
      <c r="U11" s="500">
        <f t="shared" si="1"/>
        <v>0</v>
      </c>
      <c r="V11" s="461"/>
      <c r="W11" s="460"/>
      <c r="X11" s="459"/>
      <c r="Y11" s="460"/>
      <c r="Z11" s="459"/>
      <c r="AA11" s="458"/>
      <c r="AB11" s="499">
        <f t="shared" si="2"/>
        <v>0</v>
      </c>
      <c r="AC11" s="496">
        <f t="shared" si="2"/>
        <v>0</v>
      </c>
      <c r="AD11" s="457">
        <f t="shared" si="3"/>
        <v>0</v>
      </c>
      <c r="AE11" s="456">
        <f t="shared" si="3"/>
        <v>0</v>
      </c>
    </row>
    <row r="12" spans="1:31" ht="18" customHeight="1" x14ac:dyDescent="0.3">
      <c r="A12" s="462">
        <v>9</v>
      </c>
      <c r="B12" s="497">
        <f>'Perioda 1'!B15</f>
        <v>0</v>
      </c>
      <c r="C12" s="498">
        <f>'Perioda 1'!C15</f>
        <v>0</v>
      </c>
      <c r="D12" s="461"/>
      <c r="E12" s="460"/>
      <c r="F12" s="459"/>
      <c r="G12" s="460"/>
      <c r="H12" s="459"/>
      <c r="I12" s="460"/>
      <c r="J12" s="459"/>
      <c r="K12" s="458"/>
      <c r="L12" s="499">
        <f t="shared" si="0"/>
        <v>0</v>
      </c>
      <c r="M12" s="500">
        <f t="shared" si="0"/>
        <v>0</v>
      </c>
      <c r="N12" s="461"/>
      <c r="O12" s="460"/>
      <c r="P12" s="459"/>
      <c r="Q12" s="460"/>
      <c r="R12" s="459"/>
      <c r="S12" s="458"/>
      <c r="T12" s="499">
        <f t="shared" si="1"/>
        <v>0</v>
      </c>
      <c r="U12" s="500">
        <f t="shared" si="1"/>
        <v>0</v>
      </c>
      <c r="V12" s="461"/>
      <c r="W12" s="460"/>
      <c r="X12" s="459"/>
      <c r="Y12" s="460"/>
      <c r="Z12" s="459"/>
      <c r="AA12" s="458"/>
      <c r="AB12" s="499">
        <f t="shared" si="2"/>
        <v>0</v>
      </c>
      <c r="AC12" s="496">
        <f t="shared" si="2"/>
        <v>0</v>
      </c>
      <c r="AD12" s="457">
        <f t="shared" si="3"/>
        <v>0</v>
      </c>
      <c r="AE12" s="456">
        <f t="shared" si="3"/>
        <v>0</v>
      </c>
    </row>
    <row r="13" spans="1:31" ht="18" customHeight="1" x14ac:dyDescent="0.3">
      <c r="A13" s="462">
        <v>10</v>
      </c>
      <c r="B13" s="497">
        <f>'Perioda 1'!B16</f>
        <v>0</v>
      </c>
      <c r="C13" s="498">
        <f>'Perioda 1'!C16</f>
        <v>0</v>
      </c>
      <c r="D13" s="461"/>
      <c r="E13" s="460"/>
      <c r="F13" s="459"/>
      <c r="G13" s="460"/>
      <c r="H13" s="459"/>
      <c r="I13" s="460"/>
      <c r="J13" s="459"/>
      <c r="K13" s="458"/>
      <c r="L13" s="499">
        <f t="shared" si="0"/>
        <v>0</v>
      </c>
      <c r="M13" s="500">
        <f t="shared" si="0"/>
        <v>0</v>
      </c>
      <c r="N13" s="461"/>
      <c r="O13" s="460"/>
      <c r="P13" s="459"/>
      <c r="Q13" s="460"/>
      <c r="R13" s="459"/>
      <c r="S13" s="458"/>
      <c r="T13" s="499">
        <f t="shared" si="1"/>
        <v>0</v>
      </c>
      <c r="U13" s="500">
        <f t="shared" si="1"/>
        <v>0</v>
      </c>
      <c r="V13" s="461"/>
      <c r="W13" s="460"/>
      <c r="X13" s="459"/>
      <c r="Y13" s="460"/>
      <c r="Z13" s="459"/>
      <c r="AA13" s="458"/>
      <c r="AB13" s="499">
        <f t="shared" si="2"/>
        <v>0</v>
      </c>
      <c r="AC13" s="496">
        <f t="shared" si="2"/>
        <v>0</v>
      </c>
      <c r="AD13" s="457">
        <f t="shared" si="3"/>
        <v>0</v>
      </c>
      <c r="AE13" s="456">
        <f t="shared" si="3"/>
        <v>0</v>
      </c>
    </row>
    <row r="14" spans="1:31" ht="18" customHeight="1" x14ac:dyDescent="0.3">
      <c r="A14" s="462">
        <v>11</v>
      </c>
      <c r="B14" s="497">
        <f>'Perioda 1'!B17</f>
        <v>0</v>
      </c>
      <c r="C14" s="498">
        <f>'Perioda 1'!C17</f>
        <v>0</v>
      </c>
      <c r="D14" s="461"/>
      <c r="E14" s="460"/>
      <c r="F14" s="459"/>
      <c r="G14" s="460"/>
      <c r="H14" s="459"/>
      <c r="I14" s="460"/>
      <c r="J14" s="459"/>
      <c r="K14" s="458"/>
      <c r="L14" s="499">
        <f t="shared" si="0"/>
        <v>0</v>
      </c>
      <c r="M14" s="500">
        <f t="shared" si="0"/>
        <v>0</v>
      </c>
      <c r="N14" s="461"/>
      <c r="O14" s="460"/>
      <c r="P14" s="459"/>
      <c r="Q14" s="460"/>
      <c r="R14" s="459"/>
      <c r="S14" s="458"/>
      <c r="T14" s="499">
        <f t="shared" si="1"/>
        <v>0</v>
      </c>
      <c r="U14" s="500">
        <f t="shared" si="1"/>
        <v>0</v>
      </c>
      <c r="V14" s="461"/>
      <c r="W14" s="460"/>
      <c r="X14" s="459"/>
      <c r="Y14" s="460"/>
      <c r="Z14" s="459"/>
      <c r="AA14" s="458"/>
      <c r="AB14" s="499">
        <f t="shared" si="2"/>
        <v>0</v>
      </c>
      <c r="AC14" s="496">
        <f t="shared" si="2"/>
        <v>0</v>
      </c>
      <c r="AD14" s="457">
        <f t="shared" si="3"/>
        <v>0</v>
      </c>
      <c r="AE14" s="456">
        <f t="shared" si="3"/>
        <v>0</v>
      </c>
    </row>
    <row r="15" spans="1:31" ht="18" customHeight="1" x14ac:dyDescent="0.3">
      <c r="A15" s="462">
        <v>12</v>
      </c>
      <c r="B15" s="497">
        <f>'Perioda 1'!B18</f>
        <v>0</v>
      </c>
      <c r="C15" s="498">
        <f>'Perioda 1'!C18</f>
        <v>0</v>
      </c>
      <c r="D15" s="461"/>
      <c r="E15" s="460"/>
      <c r="F15" s="459"/>
      <c r="G15" s="460"/>
      <c r="H15" s="459"/>
      <c r="I15" s="460"/>
      <c r="J15" s="459"/>
      <c r="K15" s="458"/>
      <c r="L15" s="499">
        <f t="shared" si="0"/>
        <v>0</v>
      </c>
      <c r="M15" s="500">
        <f t="shared" si="0"/>
        <v>0</v>
      </c>
      <c r="N15" s="461"/>
      <c r="O15" s="460"/>
      <c r="P15" s="459"/>
      <c r="Q15" s="460"/>
      <c r="R15" s="459"/>
      <c r="S15" s="458"/>
      <c r="T15" s="499">
        <f t="shared" si="1"/>
        <v>0</v>
      </c>
      <c r="U15" s="500">
        <f t="shared" si="1"/>
        <v>0</v>
      </c>
      <c r="V15" s="461"/>
      <c r="W15" s="460"/>
      <c r="X15" s="459"/>
      <c r="Y15" s="460"/>
      <c r="Z15" s="459"/>
      <c r="AA15" s="458"/>
      <c r="AB15" s="499">
        <f t="shared" si="2"/>
        <v>0</v>
      </c>
      <c r="AC15" s="496">
        <f t="shared" si="2"/>
        <v>0</v>
      </c>
      <c r="AD15" s="457">
        <f t="shared" si="3"/>
        <v>0</v>
      </c>
      <c r="AE15" s="456">
        <f t="shared" si="3"/>
        <v>0</v>
      </c>
    </row>
    <row r="16" spans="1:31" ht="18" customHeight="1" x14ac:dyDescent="0.3">
      <c r="A16" s="462">
        <v>13</v>
      </c>
      <c r="B16" s="497">
        <f>'Perioda 1'!B19</f>
        <v>0</v>
      </c>
      <c r="C16" s="498">
        <f>'Perioda 1'!C19</f>
        <v>0</v>
      </c>
      <c r="D16" s="461"/>
      <c r="E16" s="460"/>
      <c r="F16" s="459"/>
      <c r="G16" s="460"/>
      <c r="H16" s="459"/>
      <c r="I16" s="460"/>
      <c r="J16" s="459"/>
      <c r="K16" s="471"/>
      <c r="L16" s="499">
        <f t="shared" si="0"/>
        <v>0</v>
      </c>
      <c r="M16" s="500">
        <f t="shared" si="0"/>
        <v>0</v>
      </c>
      <c r="N16" s="472"/>
      <c r="O16" s="460"/>
      <c r="P16" s="459"/>
      <c r="Q16" s="460"/>
      <c r="R16" s="459"/>
      <c r="S16" s="471"/>
      <c r="T16" s="499">
        <f t="shared" si="1"/>
        <v>0</v>
      </c>
      <c r="U16" s="500">
        <f t="shared" si="1"/>
        <v>0</v>
      </c>
      <c r="V16" s="472"/>
      <c r="W16" s="460"/>
      <c r="X16" s="459"/>
      <c r="Y16" s="460"/>
      <c r="Z16" s="459"/>
      <c r="AA16" s="471"/>
      <c r="AB16" s="499">
        <f t="shared" si="2"/>
        <v>0</v>
      </c>
      <c r="AC16" s="500">
        <f t="shared" si="2"/>
        <v>0</v>
      </c>
      <c r="AD16" s="470">
        <f t="shared" si="3"/>
        <v>0</v>
      </c>
      <c r="AE16" s="469">
        <f t="shared" si="3"/>
        <v>0</v>
      </c>
    </row>
    <row r="17" spans="1:31" ht="18" customHeight="1" x14ac:dyDescent="0.3">
      <c r="A17" s="462">
        <v>14</v>
      </c>
      <c r="B17" s="497">
        <f>'Perioda 1'!B20</f>
        <v>0</v>
      </c>
      <c r="C17" s="498">
        <f>'Perioda 1'!C20</f>
        <v>0</v>
      </c>
      <c r="D17" s="468"/>
      <c r="E17" s="467"/>
      <c r="F17" s="466"/>
      <c r="G17" s="467"/>
      <c r="H17" s="466"/>
      <c r="I17" s="467"/>
      <c r="J17" s="466"/>
      <c r="K17" s="465"/>
      <c r="L17" s="501">
        <f t="shared" si="0"/>
        <v>0</v>
      </c>
      <c r="M17" s="496">
        <f t="shared" si="0"/>
        <v>0</v>
      </c>
      <c r="N17" s="468"/>
      <c r="O17" s="467"/>
      <c r="P17" s="466"/>
      <c r="Q17" s="467"/>
      <c r="R17" s="466"/>
      <c r="S17" s="465"/>
      <c r="T17" s="501">
        <f t="shared" si="1"/>
        <v>0</v>
      </c>
      <c r="U17" s="496">
        <f t="shared" si="1"/>
        <v>0</v>
      </c>
      <c r="V17" s="468"/>
      <c r="W17" s="467"/>
      <c r="X17" s="466"/>
      <c r="Y17" s="467"/>
      <c r="Z17" s="466"/>
      <c r="AA17" s="465"/>
      <c r="AB17" s="501">
        <f t="shared" si="2"/>
        <v>0</v>
      </c>
      <c r="AC17" s="496">
        <f t="shared" si="2"/>
        <v>0</v>
      </c>
      <c r="AD17" s="464">
        <f t="shared" si="3"/>
        <v>0</v>
      </c>
      <c r="AE17" s="463">
        <f t="shared" si="3"/>
        <v>0</v>
      </c>
    </row>
    <row r="18" spans="1:31" ht="18" customHeight="1" x14ac:dyDescent="0.3">
      <c r="A18" s="462">
        <v>15</v>
      </c>
      <c r="B18" s="497">
        <f>'Perioda 1'!B21</f>
        <v>0</v>
      </c>
      <c r="C18" s="498">
        <f>'Perioda 1'!C21</f>
        <v>0</v>
      </c>
      <c r="D18" s="461"/>
      <c r="E18" s="460"/>
      <c r="F18" s="459"/>
      <c r="G18" s="460"/>
      <c r="H18" s="459"/>
      <c r="I18" s="460"/>
      <c r="J18" s="459"/>
      <c r="K18" s="458"/>
      <c r="L18" s="499">
        <f t="shared" si="0"/>
        <v>0</v>
      </c>
      <c r="M18" s="500">
        <f t="shared" si="0"/>
        <v>0</v>
      </c>
      <c r="N18" s="461"/>
      <c r="O18" s="460"/>
      <c r="P18" s="459"/>
      <c r="Q18" s="460"/>
      <c r="R18" s="459"/>
      <c r="S18" s="458"/>
      <c r="T18" s="499">
        <f t="shared" si="1"/>
        <v>0</v>
      </c>
      <c r="U18" s="500">
        <f t="shared" si="1"/>
        <v>0</v>
      </c>
      <c r="V18" s="461"/>
      <c r="W18" s="460"/>
      <c r="X18" s="459"/>
      <c r="Y18" s="460"/>
      <c r="Z18" s="459"/>
      <c r="AA18" s="458"/>
      <c r="AB18" s="499">
        <f t="shared" si="2"/>
        <v>0</v>
      </c>
      <c r="AC18" s="496">
        <f t="shared" si="2"/>
        <v>0</v>
      </c>
      <c r="AD18" s="457">
        <f t="shared" si="3"/>
        <v>0</v>
      </c>
      <c r="AE18" s="456">
        <f t="shared" si="3"/>
        <v>0</v>
      </c>
    </row>
    <row r="19" spans="1:31" ht="18" customHeight="1" x14ac:dyDescent="0.3">
      <c r="A19" s="462">
        <v>16</v>
      </c>
      <c r="B19" s="497">
        <f>'Perioda 1'!B22</f>
        <v>0</v>
      </c>
      <c r="C19" s="498">
        <f>'Perioda 1'!C22</f>
        <v>0</v>
      </c>
      <c r="D19" s="461"/>
      <c r="E19" s="460"/>
      <c r="F19" s="459"/>
      <c r="G19" s="460"/>
      <c r="H19" s="459"/>
      <c r="I19" s="460"/>
      <c r="J19" s="459"/>
      <c r="K19" s="458"/>
      <c r="L19" s="499">
        <f t="shared" si="0"/>
        <v>0</v>
      </c>
      <c r="M19" s="500">
        <f t="shared" si="0"/>
        <v>0</v>
      </c>
      <c r="N19" s="461"/>
      <c r="O19" s="460"/>
      <c r="P19" s="459"/>
      <c r="Q19" s="460"/>
      <c r="R19" s="459"/>
      <c r="S19" s="458"/>
      <c r="T19" s="499">
        <f t="shared" si="1"/>
        <v>0</v>
      </c>
      <c r="U19" s="500">
        <f t="shared" si="1"/>
        <v>0</v>
      </c>
      <c r="V19" s="461"/>
      <c r="W19" s="460"/>
      <c r="X19" s="459"/>
      <c r="Y19" s="460"/>
      <c r="Z19" s="459"/>
      <c r="AA19" s="458"/>
      <c r="AB19" s="499">
        <f t="shared" si="2"/>
        <v>0</v>
      </c>
      <c r="AC19" s="496">
        <f t="shared" si="2"/>
        <v>0</v>
      </c>
      <c r="AD19" s="457">
        <f t="shared" si="3"/>
        <v>0</v>
      </c>
      <c r="AE19" s="456">
        <f t="shared" si="3"/>
        <v>0</v>
      </c>
    </row>
    <row r="20" spans="1:31" ht="18" customHeight="1" x14ac:dyDescent="0.3">
      <c r="A20" s="462">
        <v>17</v>
      </c>
      <c r="B20" s="497">
        <f>'Perioda 1'!B23</f>
        <v>0</v>
      </c>
      <c r="C20" s="498">
        <f>'Perioda 1'!C23</f>
        <v>0</v>
      </c>
      <c r="D20" s="461"/>
      <c r="E20" s="460"/>
      <c r="F20" s="459"/>
      <c r="G20" s="460"/>
      <c r="H20" s="459"/>
      <c r="I20" s="460"/>
      <c r="J20" s="459"/>
      <c r="K20" s="458"/>
      <c r="L20" s="499">
        <f t="shared" si="0"/>
        <v>0</v>
      </c>
      <c r="M20" s="500">
        <f t="shared" si="0"/>
        <v>0</v>
      </c>
      <c r="N20" s="461"/>
      <c r="O20" s="460"/>
      <c r="P20" s="459"/>
      <c r="Q20" s="460"/>
      <c r="R20" s="459"/>
      <c r="S20" s="458"/>
      <c r="T20" s="499">
        <f t="shared" si="1"/>
        <v>0</v>
      </c>
      <c r="U20" s="500">
        <f t="shared" si="1"/>
        <v>0</v>
      </c>
      <c r="V20" s="461"/>
      <c r="W20" s="460"/>
      <c r="X20" s="459"/>
      <c r="Y20" s="460"/>
      <c r="Z20" s="459"/>
      <c r="AA20" s="458"/>
      <c r="AB20" s="499">
        <f t="shared" si="2"/>
        <v>0</v>
      </c>
      <c r="AC20" s="496">
        <f t="shared" si="2"/>
        <v>0</v>
      </c>
      <c r="AD20" s="457">
        <f t="shared" si="3"/>
        <v>0</v>
      </c>
      <c r="AE20" s="456">
        <f t="shared" si="3"/>
        <v>0</v>
      </c>
    </row>
    <row r="21" spans="1:31" ht="18" customHeight="1" x14ac:dyDescent="0.3">
      <c r="A21" s="462">
        <v>18</v>
      </c>
      <c r="B21" s="497">
        <f>'Perioda 1'!B24</f>
        <v>0</v>
      </c>
      <c r="C21" s="498">
        <f>'Perioda 1'!C24</f>
        <v>0</v>
      </c>
      <c r="D21" s="461"/>
      <c r="E21" s="460"/>
      <c r="F21" s="459"/>
      <c r="G21" s="460"/>
      <c r="H21" s="459"/>
      <c r="I21" s="460"/>
      <c r="J21" s="459"/>
      <c r="K21" s="458"/>
      <c r="L21" s="499">
        <f t="shared" si="0"/>
        <v>0</v>
      </c>
      <c r="M21" s="500">
        <f t="shared" si="0"/>
        <v>0</v>
      </c>
      <c r="N21" s="461"/>
      <c r="O21" s="460"/>
      <c r="P21" s="459"/>
      <c r="Q21" s="460"/>
      <c r="R21" s="459"/>
      <c r="S21" s="458"/>
      <c r="T21" s="499">
        <f t="shared" si="1"/>
        <v>0</v>
      </c>
      <c r="U21" s="500">
        <f t="shared" si="1"/>
        <v>0</v>
      </c>
      <c r="V21" s="461"/>
      <c r="W21" s="460"/>
      <c r="X21" s="459"/>
      <c r="Y21" s="460"/>
      <c r="Z21" s="459"/>
      <c r="AA21" s="458"/>
      <c r="AB21" s="499">
        <f t="shared" si="2"/>
        <v>0</v>
      </c>
      <c r="AC21" s="496">
        <f t="shared" si="2"/>
        <v>0</v>
      </c>
      <c r="AD21" s="457">
        <f t="shared" si="3"/>
        <v>0</v>
      </c>
      <c r="AE21" s="456">
        <f t="shared" si="3"/>
        <v>0</v>
      </c>
    </row>
    <row r="22" spans="1:31" ht="18" customHeight="1" x14ac:dyDescent="0.3">
      <c r="A22" s="462">
        <v>19</v>
      </c>
      <c r="B22" s="497">
        <f>'Perioda 1'!B25</f>
        <v>0</v>
      </c>
      <c r="C22" s="498">
        <f>'Perioda 1'!C25</f>
        <v>0</v>
      </c>
      <c r="D22" s="461"/>
      <c r="E22" s="460"/>
      <c r="F22" s="459"/>
      <c r="G22" s="460"/>
      <c r="H22" s="459"/>
      <c r="I22" s="460"/>
      <c r="J22" s="459"/>
      <c r="K22" s="458"/>
      <c r="L22" s="499">
        <f t="shared" si="0"/>
        <v>0</v>
      </c>
      <c r="M22" s="500">
        <f t="shared" si="0"/>
        <v>0</v>
      </c>
      <c r="N22" s="461"/>
      <c r="O22" s="460"/>
      <c r="P22" s="459"/>
      <c r="Q22" s="460"/>
      <c r="R22" s="459"/>
      <c r="S22" s="458"/>
      <c r="T22" s="499">
        <f t="shared" si="1"/>
        <v>0</v>
      </c>
      <c r="U22" s="500">
        <f t="shared" si="1"/>
        <v>0</v>
      </c>
      <c r="V22" s="461"/>
      <c r="W22" s="460"/>
      <c r="X22" s="459"/>
      <c r="Y22" s="460"/>
      <c r="Z22" s="459"/>
      <c r="AA22" s="458"/>
      <c r="AB22" s="499">
        <f t="shared" si="2"/>
        <v>0</v>
      </c>
      <c r="AC22" s="496">
        <f t="shared" si="2"/>
        <v>0</v>
      </c>
      <c r="AD22" s="457">
        <f t="shared" si="3"/>
        <v>0</v>
      </c>
      <c r="AE22" s="456">
        <f t="shared" si="3"/>
        <v>0</v>
      </c>
    </row>
    <row r="23" spans="1:31" ht="18" customHeight="1" x14ac:dyDescent="0.3">
      <c r="A23" s="462">
        <v>20</v>
      </c>
      <c r="B23" s="497">
        <f>'Perioda 1'!B26</f>
        <v>0</v>
      </c>
      <c r="C23" s="498">
        <f>'Perioda 1'!C26</f>
        <v>0</v>
      </c>
      <c r="D23" s="461"/>
      <c r="E23" s="460"/>
      <c r="F23" s="459"/>
      <c r="G23" s="460"/>
      <c r="H23" s="459"/>
      <c r="I23" s="460"/>
      <c r="J23" s="459"/>
      <c r="K23" s="458"/>
      <c r="L23" s="499">
        <f t="shared" si="0"/>
        <v>0</v>
      </c>
      <c r="M23" s="500">
        <f t="shared" si="0"/>
        <v>0</v>
      </c>
      <c r="N23" s="461"/>
      <c r="O23" s="460"/>
      <c r="P23" s="459"/>
      <c r="Q23" s="460"/>
      <c r="R23" s="459"/>
      <c r="S23" s="458"/>
      <c r="T23" s="499">
        <f t="shared" si="1"/>
        <v>0</v>
      </c>
      <c r="U23" s="500">
        <f t="shared" si="1"/>
        <v>0</v>
      </c>
      <c r="V23" s="461"/>
      <c r="W23" s="460"/>
      <c r="X23" s="459"/>
      <c r="Y23" s="460"/>
      <c r="Z23" s="459"/>
      <c r="AA23" s="458"/>
      <c r="AB23" s="499">
        <f t="shared" si="2"/>
        <v>0</v>
      </c>
      <c r="AC23" s="496">
        <f t="shared" si="2"/>
        <v>0</v>
      </c>
      <c r="AD23" s="457">
        <f t="shared" si="3"/>
        <v>0</v>
      </c>
      <c r="AE23" s="456">
        <f t="shared" si="3"/>
        <v>0</v>
      </c>
    </row>
    <row r="24" spans="1:31" ht="18" customHeight="1" x14ac:dyDescent="0.3">
      <c r="A24" s="462">
        <v>21</v>
      </c>
      <c r="B24" s="497">
        <f>'Perioda 1'!B27</f>
        <v>0</v>
      </c>
      <c r="C24" s="498">
        <f>'Perioda 1'!C27</f>
        <v>0</v>
      </c>
      <c r="D24" s="461"/>
      <c r="E24" s="460"/>
      <c r="F24" s="459"/>
      <c r="G24" s="460"/>
      <c r="H24" s="459"/>
      <c r="I24" s="460"/>
      <c r="J24" s="459"/>
      <c r="K24" s="458"/>
      <c r="L24" s="499">
        <f t="shared" si="0"/>
        <v>0</v>
      </c>
      <c r="M24" s="500">
        <f t="shared" si="0"/>
        <v>0</v>
      </c>
      <c r="N24" s="461"/>
      <c r="O24" s="460"/>
      <c r="P24" s="459"/>
      <c r="Q24" s="460"/>
      <c r="R24" s="459"/>
      <c r="S24" s="458"/>
      <c r="T24" s="499">
        <f t="shared" si="1"/>
        <v>0</v>
      </c>
      <c r="U24" s="500">
        <f t="shared" si="1"/>
        <v>0</v>
      </c>
      <c r="V24" s="461"/>
      <c r="W24" s="460"/>
      <c r="X24" s="459"/>
      <c r="Y24" s="460"/>
      <c r="Z24" s="459"/>
      <c r="AA24" s="458"/>
      <c r="AB24" s="499">
        <f t="shared" si="2"/>
        <v>0</v>
      </c>
      <c r="AC24" s="496">
        <f t="shared" si="2"/>
        <v>0</v>
      </c>
      <c r="AD24" s="457">
        <f t="shared" si="3"/>
        <v>0</v>
      </c>
      <c r="AE24" s="456">
        <f t="shared" si="3"/>
        <v>0</v>
      </c>
    </row>
    <row r="25" spans="1:31" ht="18" customHeight="1" x14ac:dyDescent="0.3">
      <c r="A25" s="462">
        <v>22</v>
      </c>
      <c r="B25" s="497">
        <f>'Perioda 1'!B28</f>
        <v>0</v>
      </c>
      <c r="C25" s="498">
        <f>'Perioda 1'!C28</f>
        <v>0</v>
      </c>
      <c r="D25" s="461"/>
      <c r="E25" s="460"/>
      <c r="F25" s="459"/>
      <c r="G25" s="460"/>
      <c r="H25" s="459"/>
      <c r="I25" s="460"/>
      <c r="J25" s="459"/>
      <c r="K25" s="458"/>
      <c r="L25" s="499">
        <f t="shared" si="0"/>
        <v>0</v>
      </c>
      <c r="M25" s="500">
        <f t="shared" si="0"/>
        <v>0</v>
      </c>
      <c r="N25" s="461"/>
      <c r="O25" s="460"/>
      <c r="P25" s="459"/>
      <c r="Q25" s="460"/>
      <c r="R25" s="459"/>
      <c r="S25" s="458"/>
      <c r="T25" s="499">
        <f t="shared" si="1"/>
        <v>0</v>
      </c>
      <c r="U25" s="500">
        <f t="shared" si="1"/>
        <v>0</v>
      </c>
      <c r="V25" s="461"/>
      <c r="W25" s="460"/>
      <c r="X25" s="459"/>
      <c r="Y25" s="460"/>
      <c r="Z25" s="459"/>
      <c r="AA25" s="458"/>
      <c r="AB25" s="499">
        <f t="shared" si="2"/>
        <v>0</v>
      </c>
      <c r="AC25" s="496">
        <f t="shared" si="2"/>
        <v>0</v>
      </c>
      <c r="AD25" s="457">
        <f t="shared" si="3"/>
        <v>0</v>
      </c>
      <c r="AE25" s="456">
        <f t="shared" si="3"/>
        <v>0</v>
      </c>
    </row>
    <row r="26" spans="1:31" ht="18" customHeight="1" x14ac:dyDescent="0.3">
      <c r="A26" s="462">
        <v>23</v>
      </c>
      <c r="B26" s="497">
        <f>'Perioda 1'!B29</f>
        <v>0</v>
      </c>
      <c r="C26" s="498">
        <f>'Perioda 1'!C29</f>
        <v>0</v>
      </c>
      <c r="D26" s="461"/>
      <c r="E26" s="460"/>
      <c r="F26" s="459"/>
      <c r="G26" s="460"/>
      <c r="H26" s="459"/>
      <c r="I26" s="460"/>
      <c r="J26" s="459"/>
      <c r="K26" s="458"/>
      <c r="L26" s="499">
        <f t="shared" si="0"/>
        <v>0</v>
      </c>
      <c r="M26" s="500">
        <f t="shared" si="0"/>
        <v>0</v>
      </c>
      <c r="N26" s="461"/>
      <c r="O26" s="460"/>
      <c r="P26" s="459"/>
      <c r="Q26" s="460"/>
      <c r="R26" s="459"/>
      <c r="S26" s="458"/>
      <c r="T26" s="499">
        <f t="shared" si="1"/>
        <v>0</v>
      </c>
      <c r="U26" s="500">
        <f t="shared" si="1"/>
        <v>0</v>
      </c>
      <c r="V26" s="461"/>
      <c r="W26" s="460"/>
      <c r="X26" s="459"/>
      <c r="Y26" s="460"/>
      <c r="Z26" s="459"/>
      <c r="AA26" s="458"/>
      <c r="AB26" s="499">
        <f t="shared" si="2"/>
        <v>0</v>
      </c>
      <c r="AC26" s="496">
        <f t="shared" si="2"/>
        <v>0</v>
      </c>
      <c r="AD26" s="457">
        <f t="shared" si="3"/>
        <v>0</v>
      </c>
      <c r="AE26" s="456">
        <f t="shared" si="3"/>
        <v>0</v>
      </c>
    </row>
    <row r="27" spans="1:31" ht="18" customHeight="1" x14ac:dyDescent="0.3">
      <c r="A27" s="462">
        <v>24</v>
      </c>
      <c r="B27" s="497">
        <f>'Perioda 1'!B30</f>
        <v>0</v>
      </c>
      <c r="C27" s="498">
        <f>'Perioda 1'!C30</f>
        <v>0</v>
      </c>
      <c r="D27" s="461"/>
      <c r="E27" s="460"/>
      <c r="F27" s="459"/>
      <c r="G27" s="460"/>
      <c r="H27" s="459"/>
      <c r="I27" s="460"/>
      <c r="J27" s="459"/>
      <c r="K27" s="458"/>
      <c r="L27" s="499">
        <f t="shared" si="0"/>
        <v>0</v>
      </c>
      <c r="M27" s="500">
        <f t="shared" si="0"/>
        <v>0</v>
      </c>
      <c r="N27" s="461"/>
      <c r="O27" s="460"/>
      <c r="P27" s="459"/>
      <c r="Q27" s="460"/>
      <c r="R27" s="459"/>
      <c r="S27" s="458"/>
      <c r="T27" s="499">
        <f t="shared" si="1"/>
        <v>0</v>
      </c>
      <c r="U27" s="500">
        <f t="shared" si="1"/>
        <v>0</v>
      </c>
      <c r="V27" s="461"/>
      <c r="W27" s="460"/>
      <c r="X27" s="459"/>
      <c r="Y27" s="460"/>
      <c r="Z27" s="459"/>
      <c r="AA27" s="458"/>
      <c r="AB27" s="499">
        <f t="shared" si="2"/>
        <v>0</v>
      </c>
      <c r="AC27" s="496">
        <f t="shared" si="2"/>
        <v>0</v>
      </c>
      <c r="AD27" s="457">
        <f t="shared" si="3"/>
        <v>0</v>
      </c>
      <c r="AE27" s="456">
        <f t="shared" si="3"/>
        <v>0</v>
      </c>
    </row>
    <row r="28" spans="1:31" ht="18" customHeight="1" x14ac:dyDescent="0.3">
      <c r="A28" s="462">
        <v>25</v>
      </c>
      <c r="B28" s="497">
        <f>'Perioda 1'!B31</f>
        <v>0</v>
      </c>
      <c r="C28" s="498">
        <f>'Perioda 1'!C31</f>
        <v>0</v>
      </c>
      <c r="D28" s="461"/>
      <c r="E28" s="460"/>
      <c r="F28" s="459"/>
      <c r="G28" s="460"/>
      <c r="H28" s="459"/>
      <c r="I28" s="460"/>
      <c r="J28" s="459"/>
      <c r="K28" s="458"/>
      <c r="L28" s="499">
        <f t="shared" si="0"/>
        <v>0</v>
      </c>
      <c r="M28" s="500">
        <f t="shared" si="0"/>
        <v>0</v>
      </c>
      <c r="N28" s="461"/>
      <c r="O28" s="460"/>
      <c r="P28" s="459"/>
      <c r="Q28" s="460"/>
      <c r="R28" s="459"/>
      <c r="S28" s="458"/>
      <c r="T28" s="499">
        <f t="shared" si="1"/>
        <v>0</v>
      </c>
      <c r="U28" s="500">
        <f t="shared" si="1"/>
        <v>0</v>
      </c>
      <c r="V28" s="461"/>
      <c r="W28" s="460"/>
      <c r="X28" s="459"/>
      <c r="Y28" s="460"/>
      <c r="Z28" s="459"/>
      <c r="AA28" s="458"/>
      <c r="AB28" s="499">
        <f t="shared" si="2"/>
        <v>0</v>
      </c>
      <c r="AC28" s="496">
        <f t="shared" si="2"/>
        <v>0</v>
      </c>
      <c r="AD28" s="457">
        <f t="shared" si="3"/>
        <v>0</v>
      </c>
      <c r="AE28" s="456">
        <f t="shared" si="3"/>
        <v>0</v>
      </c>
    </row>
    <row r="29" spans="1:31" ht="18" customHeight="1" x14ac:dyDescent="0.3">
      <c r="A29" s="462">
        <v>26</v>
      </c>
      <c r="B29" s="497">
        <f>'Perioda 1'!B32</f>
        <v>0</v>
      </c>
      <c r="C29" s="498">
        <f>'Perioda 1'!C32</f>
        <v>0</v>
      </c>
      <c r="D29" s="461"/>
      <c r="E29" s="460"/>
      <c r="F29" s="459"/>
      <c r="G29" s="460"/>
      <c r="H29" s="459"/>
      <c r="I29" s="460"/>
      <c r="J29" s="459"/>
      <c r="K29" s="458"/>
      <c r="L29" s="499">
        <f t="shared" si="0"/>
        <v>0</v>
      </c>
      <c r="M29" s="500">
        <f t="shared" si="0"/>
        <v>0</v>
      </c>
      <c r="N29" s="461"/>
      <c r="O29" s="460"/>
      <c r="P29" s="459"/>
      <c r="Q29" s="460"/>
      <c r="R29" s="459"/>
      <c r="S29" s="458"/>
      <c r="T29" s="499">
        <f t="shared" si="1"/>
        <v>0</v>
      </c>
      <c r="U29" s="500">
        <f t="shared" si="1"/>
        <v>0</v>
      </c>
      <c r="V29" s="461"/>
      <c r="W29" s="460"/>
      <c r="X29" s="459"/>
      <c r="Y29" s="460"/>
      <c r="Z29" s="459"/>
      <c r="AA29" s="458"/>
      <c r="AB29" s="499">
        <f t="shared" si="2"/>
        <v>0</v>
      </c>
      <c r="AC29" s="500">
        <f t="shared" si="2"/>
        <v>0</v>
      </c>
      <c r="AD29" s="457">
        <f t="shared" si="3"/>
        <v>0</v>
      </c>
      <c r="AE29" s="456">
        <f t="shared" si="3"/>
        <v>0</v>
      </c>
    </row>
    <row r="30" spans="1:31" ht="18" customHeight="1" x14ac:dyDescent="0.3">
      <c r="A30" s="462">
        <v>27</v>
      </c>
      <c r="B30" s="497">
        <f>'Perioda 1'!B33</f>
        <v>0</v>
      </c>
      <c r="C30" s="498">
        <f>'Perioda 1'!C33</f>
        <v>0</v>
      </c>
      <c r="D30" s="461"/>
      <c r="E30" s="460"/>
      <c r="F30" s="459"/>
      <c r="G30" s="460"/>
      <c r="H30" s="459"/>
      <c r="I30" s="460"/>
      <c r="J30" s="459"/>
      <c r="K30" s="458"/>
      <c r="L30" s="499">
        <f t="shared" si="0"/>
        <v>0</v>
      </c>
      <c r="M30" s="500">
        <f t="shared" si="0"/>
        <v>0</v>
      </c>
      <c r="N30" s="461"/>
      <c r="O30" s="460"/>
      <c r="P30" s="459"/>
      <c r="Q30" s="460"/>
      <c r="R30" s="459"/>
      <c r="S30" s="458"/>
      <c r="T30" s="499">
        <f t="shared" si="1"/>
        <v>0</v>
      </c>
      <c r="U30" s="500">
        <f t="shared" si="1"/>
        <v>0</v>
      </c>
      <c r="V30" s="461"/>
      <c r="W30" s="460"/>
      <c r="X30" s="459"/>
      <c r="Y30" s="460"/>
      <c r="Z30" s="459"/>
      <c r="AA30" s="458"/>
      <c r="AB30" s="499">
        <f t="shared" si="2"/>
        <v>0</v>
      </c>
      <c r="AC30" s="496">
        <f t="shared" si="2"/>
        <v>0</v>
      </c>
      <c r="AD30" s="457">
        <f t="shared" si="3"/>
        <v>0</v>
      </c>
      <c r="AE30" s="456">
        <f t="shared" si="3"/>
        <v>0</v>
      </c>
    </row>
    <row r="31" spans="1:31" ht="18" customHeight="1" x14ac:dyDescent="0.3">
      <c r="A31" s="462">
        <v>28</v>
      </c>
      <c r="B31" s="497">
        <f>'Perioda 1'!B34</f>
        <v>0</v>
      </c>
      <c r="C31" s="498">
        <f>'Perioda 1'!C34</f>
        <v>0</v>
      </c>
      <c r="D31" s="461"/>
      <c r="E31" s="460"/>
      <c r="F31" s="459"/>
      <c r="G31" s="460"/>
      <c r="H31" s="459"/>
      <c r="I31" s="460"/>
      <c r="J31" s="459"/>
      <c r="K31" s="458"/>
      <c r="L31" s="499">
        <f t="shared" si="0"/>
        <v>0</v>
      </c>
      <c r="M31" s="500">
        <f t="shared" si="0"/>
        <v>0</v>
      </c>
      <c r="N31" s="461"/>
      <c r="O31" s="460"/>
      <c r="P31" s="459"/>
      <c r="Q31" s="460"/>
      <c r="R31" s="459"/>
      <c r="S31" s="458"/>
      <c r="T31" s="499">
        <f t="shared" si="1"/>
        <v>0</v>
      </c>
      <c r="U31" s="500">
        <f t="shared" si="1"/>
        <v>0</v>
      </c>
      <c r="V31" s="461"/>
      <c r="W31" s="460"/>
      <c r="X31" s="459"/>
      <c r="Y31" s="460"/>
      <c r="Z31" s="459"/>
      <c r="AA31" s="458"/>
      <c r="AB31" s="499">
        <f t="shared" si="2"/>
        <v>0</v>
      </c>
      <c r="AC31" s="496">
        <f t="shared" si="2"/>
        <v>0</v>
      </c>
      <c r="AD31" s="457">
        <f t="shared" si="3"/>
        <v>0</v>
      </c>
      <c r="AE31" s="456">
        <f t="shared" si="3"/>
        <v>0</v>
      </c>
    </row>
    <row r="32" spans="1:31" ht="18" customHeight="1" x14ac:dyDescent="0.3">
      <c r="A32" s="462">
        <v>29</v>
      </c>
      <c r="B32" s="497">
        <f>'Perioda 1'!B35</f>
        <v>0</v>
      </c>
      <c r="C32" s="498">
        <f>'Perioda 1'!C35</f>
        <v>0</v>
      </c>
      <c r="D32" s="461"/>
      <c r="E32" s="460"/>
      <c r="F32" s="459"/>
      <c r="G32" s="460"/>
      <c r="H32" s="459"/>
      <c r="I32" s="460"/>
      <c r="J32" s="459"/>
      <c r="K32" s="458"/>
      <c r="L32" s="499">
        <f t="shared" si="0"/>
        <v>0</v>
      </c>
      <c r="M32" s="500">
        <f t="shared" si="0"/>
        <v>0</v>
      </c>
      <c r="N32" s="461"/>
      <c r="O32" s="460"/>
      <c r="P32" s="459"/>
      <c r="Q32" s="460"/>
      <c r="R32" s="459"/>
      <c r="S32" s="458"/>
      <c r="T32" s="499">
        <f t="shared" si="1"/>
        <v>0</v>
      </c>
      <c r="U32" s="500">
        <f t="shared" si="1"/>
        <v>0</v>
      </c>
      <c r="V32" s="461"/>
      <c r="W32" s="460"/>
      <c r="X32" s="459"/>
      <c r="Y32" s="460"/>
      <c r="Z32" s="459"/>
      <c r="AA32" s="458"/>
      <c r="AB32" s="499">
        <f t="shared" si="2"/>
        <v>0</v>
      </c>
      <c r="AC32" s="496">
        <f t="shared" si="2"/>
        <v>0</v>
      </c>
      <c r="AD32" s="457">
        <f t="shared" si="3"/>
        <v>0</v>
      </c>
      <c r="AE32" s="456">
        <f t="shared" si="3"/>
        <v>0</v>
      </c>
    </row>
    <row r="33" spans="1:31" ht="18" customHeight="1" x14ac:dyDescent="0.3">
      <c r="A33" s="462">
        <v>30</v>
      </c>
      <c r="B33" s="497">
        <f>'Perioda 1'!B36</f>
        <v>0</v>
      </c>
      <c r="C33" s="498">
        <f>'Perioda 1'!C36</f>
        <v>0</v>
      </c>
      <c r="D33" s="461"/>
      <c r="E33" s="460"/>
      <c r="F33" s="459"/>
      <c r="G33" s="460"/>
      <c r="H33" s="459"/>
      <c r="I33" s="460"/>
      <c r="J33" s="459"/>
      <c r="K33" s="458"/>
      <c r="L33" s="499">
        <f t="shared" si="0"/>
        <v>0</v>
      </c>
      <c r="M33" s="500">
        <f t="shared" si="0"/>
        <v>0</v>
      </c>
      <c r="N33" s="461"/>
      <c r="O33" s="460"/>
      <c r="P33" s="459"/>
      <c r="Q33" s="460"/>
      <c r="R33" s="459"/>
      <c r="S33" s="458"/>
      <c r="T33" s="499">
        <f t="shared" si="1"/>
        <v>0</v>
      </c>
      <c r="U33" s="500">
        <f t="shared" si="1"/>
        <v>0</v>
      </c>
      <c r="V33" s="461"/>
      <c r="W33" s="460"/>
      <c r="X33" s="459"/>
      <c r="Y33" s="460"/>
      <c r="Z33" s="459"/>
      <c r="AA33" s="458"/>
      <c r="AB33" s="499">
        <f t="shared" si="2"/>
        <v>0</v>
      </c>
      <c r="AC33" s="496">
        <f t="shared" si="2"/>
        <v>0</v>
      </c>
      <c r="AD33" s="457">
        <f t="shared" si="3"/>
        <v>0</v>
      </c>
      <c r="AE33" s="456">
        <f t="shared" si="3"/>
        <v>0</v>
      </c>
    </row>
    <row r="34" spans="1:31" ht="18" customHeight="1" x14ac:dyDescent="0.3">
      <c r="A34" s="462">
        <v>31</v>
      </c>
      <c r="B34" s="497">
        <f>'Perioda 1'!B37</f>
        <v>0</v>
      </c>
      <c r="C34" s="498">
        <f>'Perioda 1'!C37</f>
        <v>0</v>
      </c>
      <c r="D34" s="461"/>
      <c r="E34" s="460"/>
      <c r="F34" s="459"/>
      <c r="G34" s="460"/>
      <c r="H34" s="459"/>
      <c r="I34" s="460"/>
      <c r="J34" s="459"/>
      <c r="K34" s="458"/>
      <c r="L34" s="499">
        <f t="shared" si="0"/>
        <v>0</v>
      </c>
      <c r="M34" s="500">
        <f t="shared" si="0"/>
        <v>0</v>
      </c>
      <c r="N34" s="461"/>
      <c r="O34" s="460"/>
      <c r="P34" s="459"/>
      <c r="Q34" s="460"/>
      <c r="R34" s="459"/>
      <c r="S34" s="458"/>
      <c r="T34" s="499">
        <f t="shared" si="1"/>
        <v>0</v>
      </c>
      <c r="U34" s="500">
        <f t="shared" si="1"/>
        <v>0</v>
      </c>
      <c r="V34" s="461"/>
      <c r="W34" s="460"/>
      <c r="X34" s="459"/>
      <c r="Y34" s="460"/>
      <c r="Z34" s="459"/>
      <c r="AA34" s="458"/>
      <c r="AB34" s="499">
        <f t="shared" si="2"/>
        <v>0</v>
      </c>
      <c r="AC34" s="496">
        <f t="shared" si="2"/>
        <v>0</v>
      </c>
      <c r="AD34" s="457">
        <f t="shared" si="3"/>
        <v>0</v>
      </c>
      <c r="AE34" s="456">
        <f t="shared" si="3"/>
        <v>0</v>
      </c>
    </row>
    <row r="35" spans="1:31" ht="18" customHeight="1" x14ac:dyDescent="0.3">
      <c r="A35" s="462">
        <v>32</v>
      </c>
      <c r="B35" s="497">
        <f>'Perioda 1'!B38</f>
        <v>0</v>
      </c>
      <c r="C35" s="498">
        <f>'Perioda 1'!C38</f>
        <v>0</v>
      </c>
      <c r="D35" s="461"/>
      <c r="E35" s="460"/>
      <c r="F35" s="459"/>
      <c r="G35" s="460"/>
      <c r="H35" s="459"/>
      <c r="I35" s="460"/>
      <c r="J35" s="459"/>
      <c r="K35" s="458"/>
      <c r="L35" s="499">
        <f t="shared" si="0"/>
        <v>0</v>
      </c>
      <c r="M35" s="500">
        <f t="shared" si="0"/>
        <v>0</v>
      </c>
      <c r="N35" s="461"/>
      <c r="O35" s="460"/>
      <c r="P35" s="459"/>
      <c r="Q35" s="460"/>
      <c r="R35" s="459"/>
      <c r="S35" s="458"/>
      <c r="T35" s="499">
        <f t="shared" si="1"/>
        <v>0</v>
      </c>
      <c r="U35" s="500">
        <f t="shared" si="1"/>
        <v>0</v>
      </c>
      <c r="V35" s="461"/>
      <c r="W35" s="460"/>
      <c r="X35" s="459"/>
      <c r="Y35" s="460"/>
      <c r="Z35" s="459"/>
      <c r="AA35" s="458"/>
      <c r="AB35" s="499">
        <f t="shared" si="2"/>
        <v>0</v>
      </c>
      <c r="AC35" s="496">
        <f t="shared" si="2"/>
        <v>0</v>
      </c>
      <c r="AD35" s="457">
        <f t="shared" si="3"/>
        <v>0</v>
      </c>
      <c r="AE35" s="456">
        <f t="shared" si="3"/>
        <v>0</v>
      </c>
    </row>
    <row r="36" spans="1:31" ht="18" customHeight="1" x14ac:dyDescent="0.3">
      <c r="A36" s="462">
        <v>33</v>
      </c>
      <c r="B36" s="497">
        <f>'Perioda 1'!B39</f>
        <v>0</v>
      </c>
      <c r="C36" s="498">
        <f>'Perioda 1'!C39</f>
        <v>0</v>
      </c>
      <c r="D36" s="461"/>
      <c r="E36" s="460"/>
      <c r="F36" s="459"/>
      <c r="G36" s="460"/>
      <c r="H36" s="459"/>
      <c r="I36" s="460"/>
      <c r="J36" s="459"/>
      <c r="K36" s="458"/>
      <c r="L36" s="499">
        <f t="shared" si="0"/>
        <v>0</v>
      </c>
      <c r="M36" s="500">
        <f t="shared" si="0"/>
        <v>0</v>
      </c>
      <c r="N36" s="461"/>
      <c r="O36" s="460"/>
      <c r="P36" s="459"/>
      <c r="Q36" s="460"/>
      <c r="R36" s="459"/>
      <c r="S36" s="458"/>
      <c r="T36" s="499">
        <f t="shared" si="1"/>
        <v>0</v>
      </c>
      <c r="U36" s="500">
        <f t="shared" si="1"/>
        <v>0</v>
      </c>
      <c r="V36" s="461"/>
      <c r="W36" s="460"/>
      <c r="X36" s="459"/>
      <c r="Y36" s="460"/>
      <c r="Z36" s="459"/>
      <c r="AA36" s="458"/>
      <c r="AB36" s="499">
        <f t="shared" si="2"/>
        <v>0</v>
      </c>
      <c r="AC36" s="496">
        <f t="shared" si="2"/>
        <v>0</v>
      </c>
      <c r="AD36" s="457">
        <f t="shared" si="3"/>
        <v>0</v>
      </c>
      <c r="AE36" s="456">
        <f t="shared" si="3"/>
        <v>0</v>
      </c>
    </row>
    <row r="37" spans="1:31" ht="18" customHeight="1" x14ac:dyDescent="0.3">
      <c r="A37" s="462">
        <v>34</v>
      </c>
      <c r="B37" s="497">
        <f>'Perioda 1'!B40</f>
        <v>0</v>
      </c>
      <c r="C37" s="498">
        <f>'Perioda 1'!C40</f>
        <v>0</v>
      </c>
      <c r="D37" s="461"/>
      <c r="E37" s="460"/>
      <c r="F37" s="459"/>
      <c r="G37" s="460"/>
      <c r="H37" s="459"/>
      <c r="I37" s="460"/>
      <c r="J37" s="459"/>
      <c r="K37" s="458"/>
      <c r="L37" s="499">
        <f t="shared" si="0"/>
        <v>0</v>
      </c>
      <c r="M37" s="500">
        <f t="shared" si="0"/>
        <v>0</v>
      </c>
      <c r="N37" s="461"/>
      <c r="O37" s="460"/>
      <c r="P37" s="459"/>
      <c r="Q37" s="460"/>
      <c r="R37" s="459"/>
      <c r="S37" s="458"/>
      <c r="T37" s="499">
        <f t="shared" si="1"/>
        <v>0</v>
      </c>
      <c r="U37" s="500">
        <f t="shared" si="1"/>
        <v>0</v>
      </c>
      <c r="V37" s="461"/>
      <c r="W37" s="460"/>
      <c r="X37" s="459"/>
      <c r="Y37" s="460"/>
      <c r="Z37" s="459"/>
      <c r="AA37" s="458"/>
      <c r="AB37" s="499">
        <f t="shared" si="2"/>
        <v>0</v>
      </c>
      <c r="AC37" s="496">
        <f t="shared" si="2"/>
        <v>0</v>
      </c>
      <c r="AD37" s="457">
        <f t="shared" si="3"/>
        <v>0</v>
      </c>
      <c r="AE37" s="456">
        <f t="shared" si="3"/>
        <v>0</v>
      </c>
    </row>
    <row r="38" spans="1:31" ht="18" customHeight="1" x14ac:dyDescent="0.3">
      <c r="A38" s="462">
        <v>35</v>
      </c>
      <c r="B38" s="497">
        <f>'Perioda 1'!B41</f>
        <v>0</v>
      </c>
      <c r="C38" s="498">
        <f>'Perioda 1'!C41</f>
        <v>0</v>
      </c>
      <c r="D38" s="461"/>
      <c r="E38" s="460"/>
      <c r="F38" s="459"/>
      <c r="G38" s="460"/>
      <c r="H38" s="459"/>
      <c r="I38" s="460"/>
      <c r="J38" s="459"/>
      <c r="K38" s="458"/>
      <c r="L38" s="499">
        <f t="shared" si="0"/>
        <v>0</v>
      </c>
      <c r="M38" s="500">
        <f t="shared" si="0"/>
        <v>0</v>
      </c>
      <c r="N38" s="461"/>
      <c r="O38" s="460"/>
      <c r="P38" s="459"/>
      <c r="Q38" s="460"/>
      <c r="R38" s="459"/>
      <c r="S38" s="458"/>
      <c r="T38" s="499">
        <f t="shared" si="1"/>
        <v>0</v>
      </c>
      <c r="U38" s="500">
        <f t="shared" si="1"/>
        <v>0</v>
      </c>
      <c r="V38" s="461"/>
      <c r="W38" s="460"/>
      <c r="X38" s="459"/>
      <c r="Y38" s="460"/>
      <c r="Z38" s="459"/>
      <c r="AA38" s="458"/>
      <c r="AB38" s="499">
        <f t="shared" si="2"/>
        <v>0</v>
      </c>
      <c r="AC38" s="496">
        <f t="shared" si="2"/>
        <v>0</v>
      </c>
      <c r="AD38" s="457">
        <f t="shared" si="3"/>
        <v>0</v>
      </c>
      <c r="AE38" s="456">
        <f t="shared" si="3"/>
        <v>0</v>
      </c>
    </row>
    <row r="39" spans="1:31" ht="18" customHeight="1" x14ac:dyDescent="0.3">
      <c r="A39" s="462">
        <v>36</v>
      </c>
      <c r="B39" s="497">
        <f>'Perioda 1'!B42</f>
        <v>0</v>
      </c>
      <c r="C39" s="498">
        <f>'Perioda 1'!C42</f>
        <v>0</v>
      </c>
      <c r="D39" s="461"/>
      <c r="E39" s="460"/>
      <c r="F39" s="459"/>
      <c r="G39" s="460"/>
      <c r="H39" s="459"/>
      <c r="I39" s="460"/>
      <c r="J39" s="459"/>
      <c r="K39" s="458"/>
      <c r="L39" s="499">
        <f t="shared" si="0"/>
        <v>0</v>
      </c>
      <c r="M39" s="500">
        <f t="shared" si="0"/>
        <v>0</v>
      </c>
      <c r="N39" s="461"/>
      <c r="O39" s="460"/>
      <c r="P39" s="459"/>
      <c r="Q39" s="460"/>
      <c r="R39" s="459"/>
      <c r="S39" s="458"/>
      <c r="T39" s="499">
        <f t="shared" si="1"/>
        <v>0</v>
      </c>
      <c r="U39" s="500">
        <f t="shared" si="1"/>
        <v>0</v>
      </c>
      <c r="V39" s="461"/>
      <c r="W39" s="460"/>
      <c r="X39" s="459"/>
      <c r="Y39" s="460"/>
      <c r="Z39" s="459"/>
      <c r="AA39" s="458"/>
      <c r="AB39" s="499">
        <f t="shared" si="2"/>
        <v>0</v>
      </c>
      <c r="AC39" s="496">
        <f t="shared" si="2"/>
        <v>0</v>
      </c>
      <c r="AD39" s="457">
        <f t="shared" si="3"/>
        <v>0</v>
      </c>
      <c r="AE39" s="456">
        <f t="shared" si="3"/>
        <v>0</v>
      </c>
    </row>
    <row r="40" spans="1:31" ht="18" customHeight="1" x14ac:dyDescent="0.3">
      <c r="A40" s="462">
        <v>37</v>
      </c>
      <c r="B40" s="497">
        <f>'Perioda 1'!B43</f>
        <v>0</v>
      </c>
      <c r="C40" s="498">
        <f>'Perioda 1'!C43</f>
        <v>0</v>
      </c>
      <c r="D40" s="461"/>
      <c r="E40" s="460"/>
      <c r="F40" s="459"/>
      <c r="G40" s="460"/>
      <c r="H40" s="459"/>
      <c r="I40" s="460"/>
      <c r="J40" s="459"/>
      <c r="K40" s="458"/>
      <c r="L40" s="499">
        <f t="shared" si="0"/>
        <v>0</v>
      </c>
      <c r="M40" s="500">
        <f t="shared" si="0"/>
        <v>0</v>
      </c>
      <c r="N40" s="461"/>
      <c r="O40" s="460"/>
      <c r="P40" s="459"/>
      <c r="Q40" s="460"/>
      <c r="R40" s="459"/>
      <c r="S40" s="458"/>
      <c r="T40" s="499">
        <f t="shared" si="1"/>
        <v>0</v>
      </c>
      <c r="U40" s="500">
        <f t="shared" si="1"/>
        <v>0</v>
      </c>
      <c r="V40" s="461"/>
      <c r="W40" s="460"/>
      <c r="X40" s="459"/>
      <c r="Y40" s="460"/>
      <c r="Z40" s="459"/>
      <c r="AA40" s="458"/>
      <c r="AB40" s="499">
        <f t="shared" si="2"/>
        <v>0</v>
      </c>
      <c r="AC40" s="500">
        <f t="shared" si="2"/>
        <v>0</v>
      </c>
      <c r="AD40" s="457">
        <f t="shared" si="3"/>
        <v>0</v>
      </c>
      <c r="AE40" s="456">
        <f t="shared" si="3"/>
        <v>0</v>
      </c>
    </row>
    <row r="41" spans="1:31" ht="18" customHeight="1" x14ac:dyDescent="0.3">
      <c r="A41" s="462">
        <v>38</v>
      </c>
      <c r="B41" s="497">
        <f>'Perioda 1'!B44</f>
        <v>0</v>
      </c>
      <c r="C41" s="498">
        <f>'Perioda 1'!C44</f>
        <v>0</v>
      </c>
      <c r="D41" s="461"/>
      <c r="E41" s="460"/>
      <c r="F41" s="459"/>
      <c r="G41" s="460"/>
      <c r="H41" s="459"/>
      <c r="I41" s="460"/>
      <c r="J41" s="459"/>
      <c r="K41" s="458"/>
      <c r="L41" s="499">
        <f t="shared" si="0"/>
        <v>0</v>
      </c>
      <c r="M41" s="500">
        <f t="shared" si="0"/>
        <v>0</v>
      </c>
      <c r="N41" s="461"/>
      <c r="O41" s="460"/>
      <c r="P41" s="459"/>
      <c r="Q41" s="460"/>
      <c r="R41" s="459"/>
      <c r="S41" s="458"/>
      <c r="T41" s="499">
        <f t="shared" si="1"/>
        <v>0</v>
      </c>
      <c r="U41" s="500">
        <f t="shared" si="1"/>
        <v>0</v>
      </c>
      <c r="V41" s="461"/>
      <c r="W41" s="460"/>
      <c r="X41" s="459"/>
      <c r="Y41" s="460"/>
      <c r="Z41" s="459"/>
      <c r="AA41" s="458"/>
      <c r="AB41" s="499">
        <f t="shared" si="2"/>
        <v>0</v>
      </c>
      <c r="AC41" s="496">
        <f t="shared" si="2"/>
        <v>0</v>
      </c>
      <c r="AD41" s="457">
        <f t="shared" si="3"/>
        <v>0</v>
      </c>
      <c r="AE41" s="456">
        <f t="shared" si="3"/>
        <v>0</v>
      </c>
    </row>
    <row r="42" spans="1:31" ht="18" customHeight="1" x14ac:dyDescent="0.3">
      <c r="A42" s="462">
        <v>39</v>
      </c>
      <c r="B42" s="497">
        <f>'Perioda 1'!B45</f>
        <v>0</v>
      </c>
      <c r="C42" s="498">
        <f>'Perioda 1'!C45</f>
        <v>0</v>
      </c>
      <c r="D42" s="461"/>
      <c r="E42" s="460"/>
      <c r="F42" s="459"/>
      <c r="G42" s="460"/>
      <c r="H42" s="459"/>
      <c r="I42" s="460"/>
      <c r="J42" s="459"/>
      <c r="K42" s="458"/>
      <c r="L42" s="499">
        <f t="shared" si="0"/>
        <v>0</v>
      </c>
      <c r="M42" s="500">
        <f t="shared" si="0"/>
        <v>0</v>
      </c>
      <c r="N42" s="461"/>
      <c r="O42" s="460"/>
      <c r="P42" s="459"/>
      <c r="Q42" s="460"/>
      <c r="R42" s="459"/>
      <c r="S42" s="458"/>
      <c r="T42" s="499">
        <f t="shared" si="1"/>
        <v>0</v>
      </c>
      <c r="U42" s="500">
        <f t="shared" si="1"/>
        <v>0</v>
      </c>
      <c r="V42" s="461"/>
      <c r="W42" s="460"/>
      <c r="X42" s="459"/>
      <c r="Y42" s="460"/>
      <c r="Z42" s="459"/>
      <c r="AA42" s="458"/>
      <c r="AB42" s="499">
        <f t="shared" si="2"/>
        <v>0</v>
      </c>
      <c r="AC42" s="496">
        <f t="shared" si="2"/>
        <v>0</v>
      </c>
      <c r="AD42" s="457">
        <f t="shared" si="3"/>
        <v>0</v>
      </c>
      <c r="AE42" s="456">
        <f t="shared" si="3"/>
        <v>0</v>
      </c>
    </row>
    <row r="43" spans="1:31" ht="18" customHeight="1" thickBot="1" x14ac:dyDescent="0.35">
      <c r="A43" s="509">
        <v>40</v>
      </c>
      <c r="B43" s="510">
        <f>'Perioda 1'!B46</f>
        <v>0</v>
      </c>
      <c r="C43" s="511">
        <f>'Perioda 1'!C46</f>
        <v>0</v>
      </c>
      <c r="D43" s="461"/>
      <c r="E43" s="460"/>
      <c r="F43" s="459"/>
      <c r="G43" s="460"/>
      <c r="H43" s="459"/>
      <c r="I43" s="460"/>
      <c r="J43" s="459"/>
      <c r="K43" s="458"/>
      <c r="L43" s="499">
        <f t="shared" si="0"/>
        <v>0</v>
      </c>
      <c r="M43" s="500">
        <f t="shared" si="0"/>
        <v>0</v>
      </c>
      <c r="N43" s="461"/>
      <c r="O43" s="460"/>
      <c r="P43" s="459"/>
      <c r="Q43" s="460"/>
      <c r="R43" s="459"/>
      <c r="S43" s="458"/>
      <c r="T43" s="499">
        <f t="shared" si="1"/>
        <v>0</v>
      </c>
      <c r="U43" s="500">
        <f t="shared" si="1"/>
        <v>0</v>
      </c>
      <c r="V43" s="461"/>
      <c r="W43" s="460"/>
      <c r="X43" s="459"/>
      <c r="Y43" s="460"/>
      <c r="Z43" s="459"/>
      <c r="AA43" s="458"/>
      <c r="AB43" s="499">
        <f t="shared" si="2"/>
        <v>0</v>
      </c>
      <c r="AC43" s="500">
        <f t="shared" si="2"/>
        <v>0</v>
      </c>
      <c r="AD43" s="457">
        <f t="shared" si="3"/>
        <v>0</v>
      </c>
      <c r="AE43" s="456">
        <f t="shared" si="3"/>
        <v>0</v>
      </c>
    </row>
    <row r="44" spans="1:31" ht="19.5" thickBot="1" x14ac:dyDescent="0.35">
      <c r="D44" s="454">
        <f t="shared" ref="D44:AE44" si="4">SUM(D4:D43)</f>
        <v>0</v>
      </c>
      <c r="E44" s="453">
        <f t="shared" si="4"/>
        <v>0</v>
      </c>
      <c r="F44" s="453">
        <f t="shared" si="4"/>
        <v>0</v>
      </c>
      <c r="G44" s="453">
        <f t="shared" si="4"/>
        <v>0</v>
      </c>
      <c r="H44" s="453">
        <f t="shared" si="4"/>
        <v>0</v>
      </c>
      <c r="I44" s="453">
        <f t="shared" si="4"/>
        <v>0</v>
      </c>
      <c r="J44" s="453">
        <f t="shared" si="4"/>
        <v>0</v>
      </c>
      <c r="K44" s="455">
        <f t="shared" si="4"/>
        <v>0</v>
      </c>
      <c r="L44" s="502">
        <f t="shared" si="4"/>
        <v>0</v>
      </c>
      <c r="M44" s="503">
        <f t="shared" si="4"/>
        <v>0</v>
      </c>
      <c r="N44" s="504">
        <f t="shared" si="4"/>
        <v>0</v>
      </c>
      <c r="O44" s="505">
        <f t="shared" si="4"/>
        <v>0</v>
      </c>
      <c r="P44" s="505">
        <f t="shared" si="4"/>
        <v>0</v>
      </c>
      <c r="Q44" s="505">
        <f t="shared" si="4"/>
        <v>0</v>
      </c>
      <c r="R44" s="505">
        <f t="shared" si="4"/>
        <v>0</v>
      </c>
      <c r="S44" s="506">
        <f t="shared" si="4"/>
        <v>0</v>
      </c>
      <c r="T44" s="502">
        <f t="shared" si="4"/>
        <v>0</v>
      </c>
      <c r="U44" s="503">
        <f t="shared" si="4"/>
        <v>0</v>
      </c>
      <c r="V44" s="507">
        <f t="shared" si="4"/>
        <v>0</v>
      </c>
      <c r="W44" s="507">
        <f t="shared" si="4"/>
        <v>0</v>
      </c>
      <c r="X44" s="507">
        <f t="shared" si="4"/>
        <v>0</v>
      </c>
      <c r="Y44" s="507">
        <f t="shared" si="4"/>
        <v>0</v>
      </c>
      <c r="Z44" s="507">
        <f t="shared" si="4"/>
        <v>0</v>
      </c>
      <c r="AA44" s="507">
        <f t="shared" si="4"/>
        <v>0</v>
      </c>
      <c r="AB44" s="502">
        <f t="shared" si="4"/>
        <v>0</v>
      </c>
      <c r="AC44" s="508">
        <f t="shared" si="4"/>
        <v>0</v>
      </c>
      <c r="AD44" s="452">
        <f t="shared" si="4"/>
        <v>0</v>
      </c>
      <c r="AE44" s="451">
        <f t="shared" si="4"/>
        <v>0</v>
      </c>
    </row>
    <row r="45" spans="1:31" ht="27" thickBot="1" x14ac:dyDescent="0.45">
      <c r="AD45" s="978">
        <f>SUM(AD44+AE44)</f>
        <v>0</v>
      </c>
      <c r="AE45" s="979"/>
    </row>
  </sheetData>
  <sheetProtection algorithmName="SHA-512" hashValue="nj2oV4fy4+n6oGcL8jnZvz0w+aUfcwrMOBtdvb7V1Bzx33tONfLzk0ctjxMWIrWtxoj9e/98KqWB4ylnrWTzCw==" saltValue="Cc+H7Nb4jQ3KkijsAijJRQ==" spinCount="100000" sheet="1" objects="1" scenarios="1"/>
  <mergeCells count="17">
    <mergeCell ref="C1:AE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AD45:AE45"/>
    <mergeCell ref="T2:U2"/>
    <mergeCell ref="V2:W2"/>
    <mergeCell ref="X2:Y2"/>
    <mergeCell ref="Z2:AA2"/>
    <mergeCell ref="AB2:AC2"/>
    <mergeCell ref="AD2:AE2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D3:N13"/>
  <sheetViews>
    <sheetView workbookViewId="0">
      <selection activeCell="L21" sqref="L21"/>
    </sheetView>
  </sheetViews>
  <sheetFormatPr defaultRowHeight="15" x14ac:dyDescent="0.25"/>
  <cols>
    <col min="1" max="2" width="9.140625" customWidth="1"/>
    <col min="10" max="10" width="9.140625" customWidth="1"/>
  </cols>
  <sheetData>
    <row r="3" spans="4:14" ht="19.5" thickBot="1" x14ac:dyDescent="0.35">
      <c r="D3" s="431"/>
    </row>
    <row r="4" spans="4:14" ht="21" thickBot="1" x14ac:dyDescent="0.35">
      <c r="D4" s="990" t="s">
        <v>147</v>
      </c>
      <c r="E4" s="991"/>
      <c r="F4" s="991"/>
      <c r="G4" s="991"/>
      <c r="H4" s="991"/>
      <c r="I4" s="991"/>
      <c r="J4" s="991"/>
      <c r="K4" s="991"/>
      <c r="L4" s="991"/>
      <c r="M4" s="991"/>
      <c r="N4" s="992"/>
    </row>
    <row r="5" spans="4:14" ht="15.75" thickBot="1" x14ac:dyDescent="0.3"/>
    <row r="6" spans="4:14" x14ac:dyDescent="0.25">
      <c r="H6" s="432"/>
      <c r="I6" s="433"/>
    </row>
    <row r="7" spans="4:14" x14ac:dyDescent="0.25">
      <c r="H7" s="434"/>
      <c r="I7" s="435"/>
    </row>
    <row r="8" spans="4:14" ht="23.25" x14ac:dyDescent="0.35">
      <c r="G8" s="436" t="s">
        <v>148</v>
      </c>
      <c r="H8" s="434"/>
      <c r="I8" s="435"/>
    </row>
    <row r="9" spans="4:14" x14ac:dyDescent="0.25">
      <c r="H9" s="434"/>
      <c r="I9" s="435"/>
    </row>
    <row r="10" spans="4:14" ht="15.75" thickBot="1" x14ac:dyDescent="0.3">
      <c r="H10" s="437"/>
      <c r="I10" s="438"/>
    </row>
    <row r="13" spans="4:14" x14ac:dyDescent="0.25">
      <c r="M13" s="113"/>
    </row>
  </sheetData>
  <mergeCells count="1">
    <mergeCell ref="D4:N4"/>
  </mergeCells>
  <pageMargins left="0.7" right="0.7" top="0.75" bottom="0.75" header="0.3" footer="0.3"/>
  <pageSetup scale="70" fitToHeight="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7</xdr:col>
                <xdr:colOff>142875</xdr:colOff>
                <xdr:row>5</xdr:row>
                <xdr:rowOff>123825</xdr:rowOff>
              </from>
              <to>
                <xdr:col>8</xdr:col>
                <xdr:colOff>447675</xdr:colOff>
                <xdr:row>9</xdr:row>
                <xdr:rowOff>28575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Z32"/>
  <sheetViews>
    <sheetView zoomScale="90" zoomScaleNormal="90" workbookViewId="0">
      <pane xSplit="26" ySplit="5" topLeftCell="AB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0" customWidth="1"/>
    <col min="2" max="2" width="18.7109375" customWidth="1"/>
    <col min="3" max="3" width="4.7109375" customWidth="1"/>
    <col min="4" max="26" width="6.7109375" customWidth="1"/>
  </cols>
  <sheetData>
    <row r="1" spans="1:26" x14ac:dyDescent="0.25">
      <c r="A1" s="599" t="s">
        <v>91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600"/>
    </row>
    <row r="2" spans="1:26" ht="6.75" customHeight="1" thickBot="1" x14ac:dyDescent="0.3">
      <c r="A2" s="599"/>
      <c r="B2" s="601"/>
      <c r="C2" s="599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</row>
    <row r="3" spans="1:26" ht="19.5" customHeight="1" thickTop="1" thickBot="1" x14ac:dyDescent="0.3">
      <c r="A3" s="603" t="s">
        <v>34</v>
      </c>
      <c r="B3" s="604" t="s">
        <v>35</v>
      </c>
      <c r="C3" s="606" t="s">
        <v>24</v>
      </c>
      <c r="D3" s="609" t="s">
        <v>36</v>
      </c>
      <c r="E3" s="575"/>
      <c r="F3" s="575"/>
      <c r="G3" s="575" t="s">
        <v>37</v>
      </c>
      <c r="H3" s="575"/>
      <c r="I3" s="575"/>
      <c r="J3" s="575" t="s">
        <v>38</v>
      </c>
      <c r="K3" s="575"/>
      <c r="L3" s="575"/>
      <c r="M3" s="575" t="s">
        <v>39</v>
      </c>
      <c r="N3" s="575"/>
      <c r="O3" s="575"/>
      <c r="P3" s="575" t="s">
        <v>40</v>
      </c>
      <c r="Q3" s="575"/>
      <c r="R3" s="575"/>
      <c r="S3" s="575" t="s">
        <v>41</v>
      </c>
      <c r="T3" s="575"/>
      <c r="U3" s="575"/>
      <c r="V3" s="575" t="s">
        <v>42</v>
      </c>
      <c r="W3" s="575"/>
      <c r="X3" s="575"/>
      <c r="Y3" s="575" t="s">
        <v>54</v>
      </c>
      <c r="Z3" s="611" t="s">
        <v>43</v>
      </c>
    </row>
    <row r="4" spans="1:26" ht="25.5" customHeight="1" thickBot="1" x14ac:dyDescent="0.3">
      <c r="A4" s="603"/>
      <c r="B4" s="605"/>
      <c r="C4" s="607"/>
      <c r="D4" s="613" t="s">
        <v>44</v>
      </c>
      <c r="E4" s="598"/>
      <c r="F4" s="598"/>
      <c r="G4" s="598" t="s">
        <v>44</v>
      </c>
      <c r="H4" s="598"/>
      <c r="I4" s="598"/>
      <c r="J4" s="598" t="s">
        <v>44</v>
      </c>
      <c r="K4" s="598"/>
      <c r="L4" s="598"/>
      <c r="M4" s="598" t="s">
        <v>44</v>
      </c>
      <c r="N4" s="598"/>
      <c r="O4" s="598"/>
      <c r="P4" s="598" t="s">
        <v>44</v>
      </c>
      <c r="Q4" s="598"/>
      <c r="R4" s="598"/>
      <c r="S4" s="598" t="s">
        <v>44</v>
      </c>
      <c r="T4" s="598"/>
      <c r="U4" s="598"/>
      <c r="V4" s="598" t="s">
        <v>44</v>
      </c>
      <c r="W4" s="598"/>
      <c r="X4" s="598"/>
      <c r="Y4" s="610"/>
      <c r="Z4" s="612"/>
    </row>
    <row r="5" spans="1:26" ht="24.95" customHeight="1" thickBot="1" x14ac:dyDescent="0.3">
      <c r="A5" s="603"/>
      <c r="B5" s="605"/>
      <c r="C5" s="608"/>
      <c r="D5" s="71" t="s">
        <v>1</v>
      </c>
      <c r="E5" s="72" t="s">
        <v>2</v>
      </c>
      <c r="F5" s="72" t="s">
        <v>45</v>
      </c>
      <c r="G5" s="72" t="s">
        <v>1</v>
      </c>
      <c r="H5" s="72" t="s">
        <v>2</v>
      </c>
      <c r="I5" s="72" t="s">
        <v>45</v>
      </c>
      <c r="J5" s="72" t="s">
        <v>1</v>
      </c>
      <c r="K5" s="72" t="s">
        <v>2</v>
      </c>
      <c r="L5" s="72" t="s">
        <v>45</v>
      </c>
      <c r="M5" s="72" t="s">
        <v>1</v>
      </c>
      <c r="N5" s="72" t="s">
        <v>2</v>
      </c>
      <c r="O5" s="72" t="s">
        <v>45</v>
      </c>
      <c r="P5" s="72" t="s">
        <v>1</v>
      </c>
      <c r="Q5" s="72" t="s">
        <v>2</v>
      </c>
      <c r="R5" s="72" t="s">
        <v>45</v>
      </c>
      <c r="S5" s="72" t="s">
        <v>1</v>
      </c>
      <c r="T5" s="72" t="s">
        <v>2</v>
      </c>
      <c r="U5" s="72" t="s">
        <v>45</v>
      </c>
      <c r="V5" s="72" t="s">
        <v>1</v>
      </c>
      <c r="W5" s="72" t="s">
        <v>2</v>
      </c>
      <c r="X5" s="72" t="s">
        <v>45</v>
      </c>
      <c r="Y5" s="72" t="s">
        <v>46</v>
      </c>
      <c r="Z5" s="73" t="s">
        <v>45</v>
      </c>
    </row>
    <row r="6" spans="1:26" ht="24.95" customHeight="1" thickBot="1" x14ac:dyDescent="0.3">
      <c r="A6" s="589" t="s">
        <v>10</v>
      </c>
      <c r="B6" s="74" t="str">
        <f>'Perioda 1'!F6</f>
        <v>Gjuhë amtare</v>
      </c>
      <c r="C6" s="28" t="s">
        <v>33</v>
      </c>
      <c r="D6" s="46">
        <f>COUNTIFS('Perioda 1'!D7:D46,"M",'Perioda 1'!F7:F46,"5")</f>
        <v>0</v>
      </c>
      <c r="E6" s="46">
        <f>COUNTIFS('Perioda 1'!D7:D46,"F",'Perioda 1'!F7:F46,"5")</f>
        <v>0</v>
      </c>
      <c r="F6" s="47" t="e">
        <f>((D6+E6)*100)/'Perioda 1'!C3</f>
        <v>#DIV/0!</v>
      </c>
      <c r="G6" s="46">
        <f>COUNTIFS('Perioda 1'!D7:D46,"M",'Perioda 1'!F7:F46,"4")</f>
        <v>0</v>
      </c>
      <c r="H6" s="46">
        <f>COUNTIFS('Perioda 1'!D7:D46,"F",'Perioda 1'!F7:F46,"4")</f>
        <v>0</v>
      </c>
      <c r="I6" s="47" t="e">
        <f>((G6+H6)*100)/'Perioda 1'!C3</f>
        <v>#DIV/0!</v>
      </c>
      <c r="J6" s="46">
        <f>COUNTIFS('Perioda 1'!D7:D46,"M",'Perioda 1'!F7:F46,"3")</f>
        <v>0</v>
      </c>
      <c r="K6" s="46">
        <f>COUNTIFS('Perioda 1'!D7:D46,"F",'Perioda 1'!F7:F46,"3")</f>
        <v>0</v>
      </c>
      <c r="L6" s="47" t="e">
        <f>((J6+K6)*100)/'Perioda 1'!C3</f>
        <v>#DIV/0!</v>
      </c>
      <c r="M6" s="46">
        <f>COUNTIFS('Perioda 1'!D7:D46,"M",'Perioda 1'!F7:F46,"2")</f>
        <v>0</v>
      </c>
      <c r="N6" s="46">
        <f>COUNTIFS('Perioda 1'!D7:D46,"F",'Perioda 1'!F7:F46,"2")</f>
        <v>0</v>
      </c>
      <c r="O6" s="47" t="e">
        <f>((M6+N6)*100)/'Perioda 1'!C3</f>
        <v>#DIV/0!</v>
      </c>
      <c r="P6" s="46">
        <f t="shared" ref="P6:Q16" si="0">SUM(D6,G6,J6,M6)</f>
        <v>0</v>
      </c>
      <c r="Q6" s="46">
        <f t="shared" si="0"/>
        <v>0</v>
      </c>
      <c r="R6" s="47" t="e">
        <f>((P6+Q6)*100)/'Perioda 1'!C3</f>
        <v>#DIV/0!</v>
      </c>
      <c r="S6" s="46">
        <f>COUNTIFS('Perioda 1'!D7:D46,"M",'Perioda 1'!F7:F46,"1")</f>
        <v>0</v>
      </c>
      <c r="T6" s="46">
        <f>COUNTIFS('Perioda 1'!D7:D46,"F",'Perioda 1'!F7:F46,"1")</f>
        <v>0</v>
      </c>
      <c r="U6" s="47" t="e">
        <f>((S6+T6)*100)/'Perioda 1'!C3</f>
        <v>#DIV/0!</v>
      </c>
      <c r="V6" s="46">
        <f>COUNTIFS('Perioda 1'!D7:D46,"M",'Perioda 1'!F7:F46,"0")</f>
        <v>0</v>
      </c>
      <c r="W6" s="46">
        <f>COUNTIFS('Perioda 1'!D7:D46,"F",'Perioda 1'!F7:F46,"0")</f>
        <v>0</v>
      </c>
      <c r="X6" s="47" t="e">
        <f>((V6+W6)*100)/'Perioda 1'!C3</f>
        <v>#DIV/0!</v>
      </c>
      <c r="Y6" s="91">
        <f>SUM(W6,V6,T6,S6,N6,M6,K6,J6,,H6,G6,E6,D6)</f>
        <v>0</v>
      </c>
      <c r="Z6" s="443" t="e">
        <f>((G32*(D6+E6))+(F32*(G6+H6))+(E32*(J6+K6))+(D32*(M6+N6))+(C32*(S6+T6)))/'Perioda 1'!C3</f>
        <v>#DIV/0!</v>
      </c>
    </row>
    <row r="7" spans="1:26" ht="24.95" customHeight="1" thickBot="1" x14ac:dyDescent="0.3">
      <c r="A7" s="589"/>
      <c r="B7" s="75" t="str">
        <f>'Perioda 1'!G6</f>
        <v>Gjuhë angleze</v>
      </c>
      <c r="C7" s="27" t="s">
        <v>33</v>
      </c>
      <c r="D7" s="48">
        <f>COUNTIFS('Perioda 1'!D7:D46,"M",'Perioda 1'!G7:G46,"5")</f>
        <v>0</v>
      </c>
      <c r="E7" s="48">
        <f>COUNTIFS('Perioda 1'!D7:D46,"F",'Perioda 1'!G7:G46,"5")</f>
        <v>0</v>
      </c>
      <c r="F7" s="49" t="e">
        <f>((D7+E7)*100)/'Perioda 1'!C3</f>
        <v>#DIV/0!</v>
      </c>
      <c r="G7" s="48">
        <f>COUNTIFS('Perioda 1'!D7:D46,"M",'Perioda 1'!G7:G46,"4")</f>
        <v>0</v>
      </c>
      <c r="H7" s="48">
        <f>COUNTIFS('Perioda 1'!D7:D46,"F",'Perioda 1'!G7:G46,"4")</f>
        <v>0</v>
      </c>
      <c r="I7" s="49" t="e">
        <f>((G7+H7)*100)/'Perioda 1'!C3</f>
        <v>#DIV/0!</v>
      </c>
      <c r="J7" s="48">
        <f>COUNTIFS('Perioda 1'!D7:D46,"M",'Perioda 1'!G7:G46,"3")</f>
        <v>0</v>
      </c>
      <c r="K7" s="48">
        <f>COUNTIFS('Perioda 1'!D7:D46,"F",'Perioda 1'!G7:G46,"3")</f>
        <v>0</v>
      </c>
      <c r="L7" s="49" t="e">
        <f>((J7+K7)*100)/'Perioda 1'!C3</f>
        <v>#DIV/0!</v>
      </c>
      <c r="M7" s="48">
        <f>COUNTIFS('Perioda 1'!D7:D46,"M",'Perioda 1'!G7:G46,"2")</f>
        <v>0</v>
      </c>
      <c r="N7" s="48">
        <f>COUNTIFS('Perioda 1'!D7:D46,"F",'Perioda 1'!G7:G46,"2")</f>
        <v>0</v>
      </c>
      <c r="O7" s="49" t="e">
        <f>((M7+N7)*100)/'Perioda 1'!C3</f>
        <v>#DIV/0!</v>
      </c>
      <c r="P7" s="48">
        <f>SUM(D7,G7,J7,M7)</f>
        <v>0</v>
      </c>
      <c r="Q7" s="48">
        <f>SUM(E7,H7,K7,N7)</f>
        <v>0</v>
      </c>
      <c r="R7" s="49" t="e">
        <f>((P7+Q7)*100)/'Perioda 1'!C3</f>
        <v>#DIV/0!</v>
      </c>
      <c r="S7" s="48">
        <f>COUNTIFS('Perioda 1'!D7:D46,"M",'Perioda 1'!G7:G46,"1")</f>
        <v>0</v>
      </c>
      <c r="T7" s="48">
        <f>COUNTIFS('Perioda 1'!D7:D46,"F",'Perioda 1'!G7:G46,"1")</f>
        <v>0</v>
      </c>
      <c r="U7" s="49" t="e">
        <f>((S7+T7)*100)/'Perioda 1'!C3</f>
        <v>#DIV/0!</v>
      </c>
      <c r="V7" s="48">
        <f>COUNTIFS('Perioda 1'!D7:D46,"M",'Perioda 1'!G7:G46,"0")</f>
        <v>0</v>
      </c>
      <c r="W7" s="48">
        <f>COUNTIFS('Perioda 1'!D7:D46,"F",'Perioda 1'!G7:G46,"0")</f>
        <v>0</v>
      </c>
      <c r="X7" s="49" t="e">
        <f>((V7+W7)*100)/'Perioda 1'!C3</f>
        <v>#DIV/0!</v>
      </c>
      <c r="Y7" s="92">
        <f>SUM(W7,V7,T7,S7,N7,M7,K7,J7,,H7,G7,E7,D7)</f>
        <v>0</v>
      </c>
      <c r="Z7" s="444" t="e">
        <f>((G32*(D7+E7))+(F32*(G7+H7))+(E32*(J7+K7))+(D32*(M7+N7))+(C32*(S7+T7)))/'Perioda 1'!C3</f>
        <v>#DIV/0!</v>
      </c>
    </row>
    <row r="8" spans="1:26" ht="24.95" customHeight="1" thickBot="1" x14ac:dyDescent="0.3">
      <c r="A8" s="589"/>
      <c r="B8" s="76">
        <f>'Perioda 1'!H6</f>
        <v>0</v>
      </c>
      <c r="C8" s="29" t="s">
        <v>33</v>
      </c>
      <c r="D8" s="50">
        <f>COUNTIFS('Perioda 1'!D7:D46,"M",'Perioda 1'!H7:H46,"5")</f>
        <v>0</v>
      </c>
      <c r="E8" s="50">
        <f>COUNTIFS('Perioda 1'!D7:D46,"F",'Perioda 1'!H7:H46,"5")</f>
        <v>0</v>
      </c>
      <c r="F8" s="51" t="e">
        <f>((D8+E8)*100)/'Perioda 1'!C3</f>
        <v>#DIV/0!</v>
      </c>
      <c r="G8" s="50">
        <f>COUNTIFS('Perioda 1'!D7:D46,"M",'Perioda 1'!H7:H46,"4")</f>
        <v>0</v>
      </c>
      <c r="H8" s="50">
        <f>COUNTIFS('Perioda 1'!D7:D46,"F",'Perioda 1'!H7:H46,"4")</f>
        <v>0</v>
      </c>
      <c r="I8" s="51" t="e">
        <f>((G8+H8)*100)/'Perioda 1'!C3</f>
        <v>#DIV/0!</v>
      </c>
      <c r="J8" s="50">
        <f>COUNTIFS('Perioda 1'!D7:D46,"M",'Perioda 1'!H7:H46,"3")</f>
        <v>0</v>
      </c>
      <c r="K8" s="52">
        <f>COUNTIFS('Perioda 1'!D7:D46,"F",'Perioda 1'!H7:H46,"3")</f>
        <v>0</v>
      </c>
      <c r="L8" s="51" t="e">
        <f>((J8+K8)*100)/'Perioda 1'!C3</f>
        <v>#DIV/0!</v>
      </c>
      <c r="M8" s="50">
        <f>COUNTIFS('Perioda 1'!D7:D46,"M",'Perioda 1'!H7:H46,"2")</f>
        <v>0</v>
      </c>
      <c r="N8" s="53">
        <f>COUNTIFS('Perioda 1'!D7:D46,"F",'Perioda 1'!H7:H46,"2")</f>
        <v>0</v>
      </c>
      <c r="O8" s="51" t="e">
        <f>((M8+N8)*100)/'Perioda 1'!C3</f>
        <v>#DIV/0!</v>
      </c>
      <c r="P8" s="50">
        <f>SUM(D8,G8,J8,M8)</f>
        <v>0</v>
      </c>
      <c r="Q8" s="50">
        <f>SUM(E8,H8,K8,N8)</f>
        <v>0</v>
      </c>
      <c r="R8" s="51" t="e">
        <f>((P8+Q8)*100)/'Perioda 1'!C3</f>
        <v>#DIV/0!</v>
      </c>
      <c r="S8" s="50">
        <f>COUNTIFS('Perioda 1'!D7:D46,"M",'Perioda 1'!H7:H46,"1")</f>
        <v>0</v>
      </c>
      <c r="T8" s="50">
        <f>COUNTIFS('Perioda 1'!D7:D46,"F",'Perioda 1'!H7:H46,"1")</f>
        <v>0</v>
      </c>
      <c r="U8" s="51" t="e">
        <f>((S8+T8)*100)/'Perioda 1'!C3</f>
        <v>#DIV/0!</v>
      </c>
      <c r="V8" s="50">
        <f>COUNTIFS('Perioda 1'!D7:D46,"M",'Perioda 1'!H7:H46,"0")</f>
        <v>0</v>
      </c>
      <c r="W8" s="50">
        <f>COUNTIFS('Perioda 1'!D7:D46,"F",'Perioda 1'!H7:H46,"0")</f>
        <v>0</v>
      </c>
      <c r="X8" s="51" t="e">
        <f>((V8+W8)*100)/'Perioda 1'!C3</f>
        <v>#DIV/0!</v>
      </c>
      <c r="Y8" s="93">
        <f>SUM(W8,V8,T8,S8,N8,M8,K8,J8,,H8,G8,E8,D8)</f>
        <v>0</v>
      </c>
      <c r="Z8" s="445" t="e">
        <f>((G32*(D8+E8))+(F32*(G8+H8))+(E32*(J8+K8))+(D32*(M8+N8))+(C32*(S8+T8)))/'Perioda 1'!C3</f>
        <v>#DIV/0!</v>
      </c>
    </row>
    <row r="9" spans="1:26" ht="24.95" customHeight="1" thickBot="1" x14ac:dyDescent="0.3">
      <c r="A9" s="589" t="s">
        <v>11</v>
      </c>
      <c r="B9" s="74" t="str">
        <f>'Perioda 1'!I6</f>
        <v>Edukatë muzikore</v>
      </c>
      <c r="C9" s="28" t="s">
        <v>33</v>
      </c>
      <c r="D9" s="54">
        <f>COUNTIFS('Perioda 1'!D7:D46,"M",'Perioda 1'!I7:I46,"5")</f>
        <v>0</v>
      </c>
      <c r="E9" s="54">
        <f>COUNTIFS('Perioda 1'!D7:D46,"F",'Perioda 1'!I7:I46,"5")</f>
        <v>0</v>
      </c>
      <c r="F9" s="55" t="e">
        <f>((D9+E9)*100)/'Perioda 1'!C3</f>
        <v>#DIV/0!</v>
      </c>
      <c r="G9" s="54">
        <f>COUNTIFS('Perioda 1'!D7:D46,"M",'Perioda 1'!I7:I46,"4")</f>
        <v>0</v>
      </c>
      <c r="H9" s="54">
        <f>COUNTIFS('Perioda 1'!D7:D46,"F",'Perioda 1'!I7:I46,"4")</f>
        <v>0</v>
      </c>
      <c r="I9" s="55" t="e">
        <f>((G9+H9)*100)/'Perioda 1'!C3</f>
        <v>#DIV/0!</v>
      </c>
      <c r="J9" s="54">
        <f>COUNTIFS('Perioda 1'!D7:D46,"M",'Perioda 1'!I7:I46,"3")</f>
        <v>0</v>
      </c>
      <c r="K9" s="54">
        <f>COUNTIFS('Perioda 1'!D7:D46,"F",'Perioda 1'!I7:I46,"3")</f>
        <v>0</v>
      </c>
      <c r="L9" s="55" t="e">
        <f>((J9+K9)*100)/'Perioda 1'!C3</f>
        <v>#DIV/0!</v>
      </c>
      <c r="M9" s="54">
        <f>COUNTIFS('Perioda 1'!D7:D46,"M",'Perioda 1'!I7:I46,"2")</f>
        <v>0</v>
      </c>
      <c r="N9" s="54">
        <f>COUNTIFS('Perioda 1'!D7:D46,"F",'Perioda 1'!I7:I46,"2")</f>
        <v>0</v>
      </c>
      <c r="O9" s="55" t="e">
        <f>((M9+N9)*100)/'Perioda 1'!C3</f>
        <v>#DIV/0!</v>
      </c>
      <c r="P9" s="54">
        <f t="shared" si="0"/>
        <v>0</v>
      </c>
      <c r="Q9" s="54">
        <f t="shared" si="0"/>
        <v>0</v>
      </c>
      <c r="R9" s="55" t="e">
        <f>((P9+Q9)*100)/'Perioda 1'!C3</f>
        <v>#DIV/0!</v>
      </c>
      <c r="S9" s="54">
        <f>COUNTIFS('Perioda 1'!D7:D46,"M",'Perioda 1'!I7:I46,"1")</f>
        <v>0</v>
      </c>
      <c r="T9" s="54">
        <f>COUNTIFS('Perioda 1'!D7:D46,"F",'Perioda 1'!I7:I46,"1")</f>
        <v>0</v>
      </c>
      <c r="U9" s="55" t="e">
        <f>((S9+T9)*100)/'Perioda 1'!C3</f>
        <v>#DIV/0!</v>
      </c>
      <c r="V9" s="54">
        <f>COUNTIFS('Perioda 1'!D7:D46,"M",'Perioda 1'!I7:I46,"0")</f>
        <v>0</v>
      </c>
      <c r="W9" s="54">
        <f>COUNTIFS('Perioda 1'!D7:D46,"F",'Perioda 1'!I7:I46,"0")</f>
        <v>0</v>
      </c>
      <c r="X9" s="55" t="e">
        <f>((V9+W9)*100)/'Perioda 1'!C3</f>
        <v>#DIV/0!</v>
      </c>
      <c r="Y9" s="94">
        <f t="shared" ref="Y9:Y23" si="1">SUM(W9,V9,T9,S9,N9,M9,K9,J9,,H9,G9,E9,D9)</f>
        <v>0</v>
      </c>
      <c r="Z9" s="446" t="e">
        <f>((G32*(D9+E9))+(F32*(G9+H9))+(E32*(J9+K9))+(D32*(M9+N9))+(C32*(S9+T9)))/'Perioda 1'!C3</f>
        <v>#DIV/0!</v>
      </c>
    </row>
    <row r="10" spans="1:26" ht="24.95" customHeight="1" thickBot="1" x14ac:dyDescent="0.3">
      <c r="A10" s="589"/>
      <c r="B10" s="76" t="str">
        <f>'Perioda 1'!J6</f>
        <v>Edukatë Figurative</v>
      </c>
      <c r="C10" s="29" t="s">
        <v>33</v>
      </c>
      <c r="D10" s="50">
        <f>COUNTIFS('Perioda 1'!D7:D46,"M",'Perioda 1'!J7:J46,"5")</f>
        <v>0</v>
      </c>
      <c r="E10" s="50">
        <f>COUNTIFS('Perioda 1'!D7:D46,"F",'Perioda 1'!J7:J46,"5")</f>
        <v>0</v>
      </c>
      <c r="F10" s="51" t="e">
        <f>((D10+E10)*100)/'Perioda 1'!C3</f>
        <v>#DIV/0!</v>
      </c>
      <c r="G10" s="50">
        <f>COUNTIFS('Perioda 1'!D7:D46,"M",'Perioda 1'!J7:J46,"4")</f>
        <v>0</v>
      </c>
      <c r="H10" s="50">
        <f>COUNTIFS('Perioda 1'!D7:D46,"F",'Perioda 1'!J7:J46,"4")</f>
        <v>0</v>
      </c>
      <c r="I10" s="51" t="e">
        <f>((G10+H10)*100)/'Perioda 1'!C3</f>
        <v>#DIV/0!</v>
      </c>
      <c r="J10" s="50">
        <f>COUNTIFS('Perioda 1'!D7:D46,"M",'Perioda 1'!J7:J46,"3")</f>
        <v>0</v>
      </c>
      <c r="K10" s="50">
        <f>COUNTIFS('Perioda 1'!D7:D46,"F",'Perioda 1'!J7:J46,"3")</f>
        <v>0</v>
      </c>
      <c r="L10" s="51" t="e">
        <f>((J10+K10)*100)/'Perioda 1'!C3</f>
        <v>#DIV/0!</v>
      </c>
      <c r="M10" s="50">
        <f>COUNTIFS('Perioda 1'!D7:D46,"M",'Perioda 1'!J7:J46,"2")</f>
        <v>0</v>
      </c>
      <c r="N10" s="50">
        <f>COUNTIFS('Perioda 1'!D7:D46,"F",'Perioda 1'!J7:J46,"2")</f>
        <v>0</v>
      </c>
      <c r="O10" s="51" t="e">
        <f>((M10+N10)*100)/'Perioda 1'!C3</f>
        <v>#DIV/0!</v>
      </c>
      <c r="P10" s="50">
        <f t="shared" si="0"/>
        <v>0</v>
      </c>
      <c r="Q10" s="50">
        <f t="shared" si="0"/>
        <v>0</v>
      </c>
      <c r="R10" s="51" t="e">
        <f>((P10+Q10)*100)/'Perioda 1'!C3</f>
        <v>#DIV/0!</v>
      </c>
      <c r="S10" s="50">
        <f>COUNTIFS('Perioda 1'!D7:D46,"M",'Perioda 1'!J7:J46,"1")</f>
        <v>0</v>
      </c>
      <c r="T10" s="50">
        <f>COUNTIFS('Perioda 1'!D7:D46,"F",'Perioda 1'!J7:J46,"1")</f>
        <v>0</v>
      </c>
      <c r="U10" s="51" t="e">
        <f>((S10+T10)*100)/'Perioda 1'!C3</f>
        <v>#DIV/0!</v>
      </c>
      <c r="V10" s="50">
        <f>COUNTIFS('Perioda 1'!D7:D46,"M",'Perioda 1'!J7:J46,"0")</f>
        <v>0</v>
      </c>
      <c r="W10" s="50">
        <f>COUNTIFS('Perioda 1'!D7:D46,"F",'Perioda 1'!J7:J46,"0")</f>
        <v>0</v>
      </c>
      <c r="X10" s="51" t="e">
        <f>((V10+W10)*100)/'Perioda 1'!C3</f>
        <v>#DIV/0!</v>
      </c>
      <c r="Y10" s="93">
        <f t="shared" si="1"/>
        <v>0</v>
      </c>
      <c r="Z10" s="445" t="e">
        <f>((G32*(D10+E10))+(F32*(G10+H10))+(E32*(J10+K10))+(D32*(M10+N10))+(C32*(S10+T10)))/'Perioda 1'!C3</f>
        <v>#DIV/0!</v>
      </c>
    </row>
    <row r="11" spans="1:26" ht="24.95" customHeight="1" thickBot="1" x14ac:dyDescent="0.3">
      <c r="A11" s="80" t="s">
        <v>52</v>
      </c>
      <c r="B11" s="77" t="str">
        <f>'Perioda 1'!K6</f>
        <v>Matematikë</v>
      </c>
      <c r="C11" s="28" t="s">
        <v>33</v>
      </c>
      <c r="D11" s="56">
        <f>COUNTIFS('Perioda 1'!D7:D46,"M",'Perioda 1'!K7:K46,"5")</f>
        <v>0</v>
      </c>
      <c r="E11" s="57">
        <f>COUNTIFS('Perioda 1'!D7:D46,"F",'Perioda 1'!K7:K46,"5")</f>
        <v>0</v>
      </c>
      <c r="F11" s="55" t="e">
        <f>((D11+E11)*100)/'Perioda 1'!C3</f>
        <v>#DIV/0!</v>
      </c>
      <c r="G11" s="57">
        <f>COUNTIFS('Perioda 1'!D7:D46,"M",'Perioda 1'!K7:K46,"4")</f>
        <v>0</v>
      </c>
      <c r="H11" s="57">
        <f>COUNTIFS('Perioda 1'!D7:D46,"F",'Perioda 1'!K7:K46,"4")</f>
        <v>0</v>
      </c>
      <c r="I11" s="55" t="e">
        <f>((G11+H11)*100)/'Perioda 1'!C3</f>
        <v>#DIV/0!</v>
      </c>
      <c r="J11" s="57">
        <f>COUNTIFS('Perioda 1'!D7:D46,"M",'Perioda 1'!K7:K46,"3")</f>
        <v>0</v>
      </c>
      <c r="K11" s="57">
        <f>COUNTIFS('Perioda 1'!D7:D46,"F",'Perioda 1'!K7:K46,"3")</f>
        <v>0</v>
      </c>
      <c r="L11" s="55" t="e">
        <f>((J11+K11)*100)/'Perioda 1'!C3</f>
        <v>#DIV/0!</v>
      </c>
      <c r="M11" s="57">
        <f>COUNTIFS('Perioda 1'!D7:D46,"M",'Perioda 1'!K7:K46,"2")</f>
        <v>0</v>
      </c>
      <c r="N11" s="57">
        <f>COUNTIFS('Perioda 1'!D7:D46,"F",'Perioda 1'!K7:K46,"2")</f>
        <v>0</v>
      </c>
      <c r="O11" s="55" t="e">
        <f>((M11+N11)*100)/'Perioda 1'!C3</f>
        <v>#DIV/0!</v>
      </c>
      <c r="P11" s="57">
        <f t="shared" si="0"/>
        <v>0</v>
      </c>
      <c r="Q11" s="57">
        <f t="shared" si="0"/>
        <v>0</v>
      </c>
      <c r="R11" s="55" t="e">
        <f>((P11+Q11)*100)/'Perioda 1'!C3</f>
        <v>#DIV/0!</v>
      </c>
      <c r="S11" s="57">
        <f>COUNTIFS('Perioda 1'!D7:D46,"M",'Perioda 1'!K7:K46,"1")</f>
        <v>0</v>
      </c>
      <c r="T11" s="57">
        <f>COUNTIFS('Perioda 1'!D7:D46,"F",'Perioda 1'!K7:K46,"1")</f>
        <v>0</v>
      </c>
      <c r="U11" s="55" t="e">
        <f>((S11+T11)*100)/'Perioda 1'!C3</f>
        <v>#DIV/0!</v>
      </c>
      <c r="V11" s="57">
        <f>COUNTIFS('Perioda 1'!D7:D46,"M",'Perioda 1'!K7:K46,"0")</f>
        <v>0</v>
      </c>
      <c r="W11" s="57">
        <f>COUNTIFS('Perioda 1'!D7:D46,"F",'Perioda 1'!K7:K46,"0")</f>
        <v>0</v>
      </c>
      <c r="X11" s="55" t="e">
        <f>((V11+W11)*100)/'Perioda 1'!C3</f>
        <v>#DIV/0!</v>
      </c>
      <c r="Y11" s="95">
        <f t="shared" si="1"/>
        <v>0</v>
      </c>
      <c r="Z11" s="446" t="e">
        <f>((G32*(D11+E11))+(F32*(G11+H11))+(E32*(J11+K11))+(D32*(M11+N11))+(C32*(S11+T11)))/'Perioda 1'!C3</f>
        <v>#DIV/0!</v>
      </c>
    </row>
    <row r="12" spans="1:26" ht="24.95" customHeight="1" thickBot="1" x14ac:dyDescent="0.3">
      <c r="A12" s="589" t="s">
        <v>13</v>
      </c>
      <c r="B12" s="74" t="str">
        <f>'Perioda 1'!L6</f>
        <v>Njeriu dhe natyra</v>
      </c>
      <c r="C12" s="28" t="s">
        <v>33</v>
      </c>
      <c r="D12" s="46">
        <f>COUNTIFS('Perioda 1'!D7:D46,"M",'Perioda 1'!L7:L46,"5")</f>
        <v>0</v>
      </c>
      <c r="E12" s="46">
        <f>COUNTIFS('Perioda 1'!D7:D46,"F",'Perioda 1'!L7:L46,"5")</f>
        <v>0</v>
      </c>
      <c r="F12" s="47" t="e">
        <f>((D12+E12)*100)/'Perioda 1'!C3</f>
        <v>#DIV/0!</v>
      </c>
      <c r="G12" s="46">
        <f>COUNTIFS('Perioda 1'!D7:D46,"M",'Perioda 1'!L7:L46,"4")</f>
        <v>0</v>
      </c>
      <c r="H12" s="46">
        <f>COUNTIFS('Perioda 1'!D7:D46,"F",'Perioda 1'!L7:L46,"4")</f>
        <v>0</v>
      </c>
      <c r="I12" s="47" t="e">
        <f>((G12+H12)*100)/'Perioda 1'!C3</f>
        <v>#DIV/0!</v>
      </c>
      <c r="J12" s="46">
        <f>COUNTIFS('Perioda 1'!D7:D46,"M",'Perioda 1'!L7:L46,"3")</f>
        <v>0</v>
      </c>
      <c r="K12" s="46">
        <f>COUNTIFS('Perioda 1'!D7:D46,"F",'Perioda 1'!L7:L46,"3")</f>
        <v>0</v>
      </c>
      <c r="L12" s="47" t="e">
        <f>((J12+K12)*100)/'Perioda 1'!C3</f>
        <v>#DIV/0!</v>
      </c>
      <c r="M12" s="46">
        <f>COUNTIFS('Perioda 1'!D7:D46,"M",'Perioda 1'!L7:L46,"2")</f>
        <v>0</v>
      </c>
      <c r="N12" s="46">
        <f>COUNTIFS('Perioda 1'!D7:D46,"F",'Perioda 1'!L7:L46,"2")</f>
        <v>0</v>
      </c>
      <c r="O12" s="47" t="e">
        <f>((M12+N12)*100)/'Perioda 1'!C3</f>
        <v>#DIV/0!</v>
      </c>
      <c r="P12" s="46">
        <f t="shared" si="0"/>
        <v>0</v>
      </c>
      <c r="Q12" s="46">
        <f t="shared" si="0"/>
        <v>0</v>
      </c>
      <c r="R12" s="47" t="e">
        <f>((P12+Q12)*100)/'Perioda 1'!C3</f>
        <v>#DIV/0!</v>
      </c>
      <c r="S12" s="46">
        <f>COUNTIFS('Perioda 1'!D7:D46,"M",'Perioda 1'!L7:L46,"1")</f>
        <v>0</v>
      </c>
      <c r="T12" s="46">
        <f>COUNTIFS('Perioda 1'!D7:D46,"F",'Perioda 1'!L7:L46,"1")</f>
        <v>0</v>
      </c>
      <c r="U12" s="47" t="e">
        <f>((S12+T12)*100)/'Perioda 1'!C3</f>
        <v>#DIV/0!</v>
      </c>
      <c r="V12" s="46">
        <f>COUNTIFS('Perioda 1'!D7:D46,"M",'Perioda 1'!L7:L46,"0")</f>
        <v>0</v>
      </c>
      <c r="W12" s="46">
        <f>COUNTIFS('Perioda 1'!D7:D46,"F",'Perioda 1'!L7:L46,"0")</f>
        <v>0</v>
      </c>
      <c r="X12" s="47" t="e">
        <f>((V12+W12)*100)/'Perioda 1'!C3</f>
        <v>#DIV/0!</v>
      </c>
      <c r="Y12" s="91">
        <f t="shared" si="1"/>
        <v>0</v>
      </c>
      <c r="Z12" s="443" t="e">
        <f>((G32*(D12+E12))+(F32*(G12+H12))+(E32*(J12+K12))+(D32*(M12+N12))+(C32*(S12+T12)))/'Perioda 1'!C3</f>
        <v>#DIV/0!</v>
      </c>
    </row>
    <row r="13" spans="1:26" ht="24.95" customHeight="1" thickBot="1" x14ac:dyDescent="0.3">
      <c r="A13" s="589"/>
      <c r="B13" s="75">
        <f>'Perioda 1'!M6</f>
        <v>0</v>
      </c>
      <c r="C13" s="27" t="s">
        <v>33</v>
      </c>
      <c r="D13" s="48">
        <f>COUNTIFS('Perioda 1'!D7:D46,"M",'Perioda 1'!M7:M46,"5")</f>
        <v>0</v>
      </c>
      <c r="E13" s="48">
        <f>COUNTIFS('Perioda 1'!D7:D46,"F",'Perioda 1'!M7:M46,"5")</f>
        <v>0</v>
      </c>
      <c r="F13" s="49" t="e">
        <f>((D13+E13)*100)/'Perioda 1'!C3</f>
        <v>#DIV/0!</v>
      </c>
      <c r="G13" s="48">
        <f>COUNTIFS('Perioda 1'!D7:D46,"M",'Perioda 1'!M7:M46,"4")</f>
        <v>0</v>
      </c>
      <c r="H13" s="48">
        <f>COUNTIFS('Perioda 1'!D7:D46,"F",'Perioda 1'!M7:M46,"4")</f>
        <v>0</v>
      </c>
      <c r="I13" s="49" t="e">
        <f>((G13+H13)*100)/'Perioda 1'!C3</f>
        <v>#DIV/0!</v>
      </c>
      <c r="J13" s="48">
        <f>COUNTIFS('Perioda 1'!D7:D46,"M",'Perioda 1'!M7:M46,"3")</f>
        <v>0</v>
      </c>
      <c r="K13" s="48">
        <f>COUNTIFS('Perioda 1'!D7:D46,"F",'Perioda 1'!M7:M46,"3")</f>
        <v>0</v>
      </c>
      <c r="L13" s="49" t="e">
        <f>((J13+K13)*100)/'Perioda 1'!C3</f>
        <v>#DIV/0!</v>
      </c>
      <c r="M13" s="48">
        <f>COUNTIFS('Perioda 1'!D7:D46,"M",'Perioda 1'!M7:M46,"2")</f>
        <v>0</v>
      </c>
      <c r="N13" s="48">
        <f>COUNTIFS('Perioda 1'!D7:D46,"F",'Perioda 1'!M7:M46,"2")</f>
        <v>0</v>
      </c>
      <c r="O13" s="49" t="e">
        <f>((M13+N13)*100)/'Perioda 1'!C3</f>
        <v>#DIV/0!</v>
      </c>
      <c r="P13" s="48">
        <f t="shared" si="0"/>
        <v>0</v>
      </c>
      <c r="Q13" s="48">
        <f t="shared" si="0"/>
        <v>0</v>
      </c>
      <c r="R13" s="49" t="e">
        <f>((P13+Q13)*100)/'Perioda 1'!C3</f>
        <v>#DIV/0!</v>
      </c>
      <c r="S13" s="48">
        <f>COUNTIFS('Perioda 1'!D7:D46,"M",'Perioda 1'!M7:M46,"1")</f>
        <v>0</v>
      </c>
      <c r="T13" s="48">
        <f>COUNTIFS('Perioda 1'!D7:D46,"F",'Perioda 1'!M7:M46,"1")</f>
        <v>0</v>
      </c>
      <c r="U13" s="49" t="e">
        <f>((S13+T13)*100)/'Perioda 1'!C3</f>
        <v>#DIV/0!</v>
      </c>
      <c r="V13" s="48">
        <f>COUNTIFS('Perioda 1'!D7:D46,"M",'Perioda 1'!M7:M46,"0")</f>
        <v>0</v>
      </c>
      <c r="W13" s="48">
        <f>COUNTIFS('Perioda 1'!D7:D46,"F",'Perioda 1'!M7:M46,"0")</f>
        <v>0</v>
      </c>
      <c r="X13" s="49" t="e">
        <f>((V13+W13)*100)/'Perioda 1'!C3</f>
        <v>#DIV/0!</v>
      </c>
      <c r="Y13" s="92">
        <f t="shared" si="1"/>
        <v>0</v>
      </c>
      <c r="Z13" s="444" t="e">
        <f>((G32*(D13+E13))+(F32*(G13+H13))+(E32*(J13+K13))+(D32*(M13+N13))+(C32*(S13+T13)))/'Perioda 1'!C3</f>
        <v>#DIV/0!</v>
      </c>
    </row>
    <row r="14" spans="1:26" ht="24.95" customHeight="1" thickBot="1" x14ac:dyDescent="0.3">
      <c r="A14" s="589"/>
      <c r="B14" s="76">
        <f>'Perioda 1'!N6</f>
        <v>0</v>
      </c>
      <c r="C14" s="29" t="s">
        <v>33</v>
      </c>
      <c r="D14" s="50">
        <f>COUNTIFS('Perioda 1'!D7:D46,"M",'Perioda 1'!N7:N46,"5")</f>
        <v>0</v>
      </c>
      <c r="E14" s="50">
        <f>COUNTIFS('Perioda 1'!D7:D46,"F",'Perioda 1'!N7:N46,"5")</f>
        <v>0</v>
      </c>
      <c r="F14" s="51" t="e">
        <f>((D14+E14)*100)/'Perioda 1'!C3</f>
        <v>#DIV/0!</v>
      </c>
      <c r="G14" s="50">
        <f>COUNTIFS('Perioda 1'!D7:D46,"M",'Perioda 1'!N7:N46,"4")</f>
        <v>0</v>
      </c>
      <c r="H14" s="50">
        <f>COUNTIFS('Perioda 1'!D7:D46,"F",'Perioda 1'!N7:N46,"4")</f>
        <v>0</v>
      </c>
      <c r="I14" s="51" t="e">
        <f>((G14+H14)*100)/'Perioda 1'!C3</f>
        <v>#DIV/0!</v>
      </c>
      <c r="J14" s="50">
        <f>COUNTIFS('Perioda 1'!D7:D46,"M",'Perioda 1'!N7:N46,"3")</f>
        <v>0</v>
      </c>
      <c r="K14" s="50">
        <f>COUNTIFS('Perioda 1'!D7:D46,"F",'Perioda 1'!N7:N46,"3")</f>
        <v>0</v>
      </c>
      <c r="L14" s="51" t="e">
        <f>((J14+K14)*100)/'Perioda 1'!C3</f>
        <v>#DIV/0!</v>
      </c>
      <c r="M14" s="50">
        <f>COUNTIFS('Perioda 1'!D7:D46,"M",'Perioda 1'!N7:N46,"2")</f>
        <v>0</v>
      </c>
      <c r="N14" s="50">
        <f>COUNTIFS('Perioda 1'!D7:D46,"F",'Perioda 1'!N7:N46,"2")</f>
        <v>0</v>
      </c>
      <c r="O14" s="51" t="e">
        <f>((M14+N14)*100)/'Perioda 1'!C3</f>
        <v>#DIV/0!</v>
      </c>
      <c r="P14" s="50">
        <f t="shared" si="0"/>
        <v>0</v>
      </c>
      <c r="Q14" s="50">
        <f t="shared" si="0"/>
        <v>0</v>
      </c>
      <c r="R14" s="51" t="e">
        <f>((P14+Q14)*100)/'Perioda 1'!C3</f>
        <v>#DIV/0!</v>
      </c>
      <c r="S14" s="50">
        <f>COUNTIFS('Perioda 1'!D7:D46,"M",'Perioda 1'!N7:N46,"1")</f>
        <v>0</v>
      </c>
      <c r="T14" s="50">
        <f>COUNTIFS('Perioda 1'!D7:D46,"F",'Perioda 1'!N7:N46,"1")</f>
        <v>0</v>
      </c>
      <c r="U14" s="51" t="e">
        <f>((S14+T14)*100)/'Perioda 1'!C3</f>
        <v>#DIV/0!</v>
      </c>
      <c r="V14" s="50">
        <f>COUNTIFS('Perioda 1'!D7:D46,"M",'Perioda 1'!N7:N46,"0")</f>
        <v>0</v>
      </c>
      <c r="W14" s="50">
        <f>COUNTIFS('Perioda 1'!D7:D46,"F",'Perioda 1'!N7:N46,"0")</f>
        <v>0</v>
      </c>
      <c r="X14" s="51" t="e">
        <f>((V14+W14)*100)/'Perioda 1'!C3</f>
        <v>#DIV/0!</v>
      </c>
      <c r="Y14" s="93">
        <f t="shared" si="1"/>
        <v>0</v>
      </c>
      <c r="Z14" s="445" t="e">
        <f>((G32*(D14+E14))+(F32*(G14+H14))+(E32*(J14+K14))+(D32*(M14+N14))+(C32*(S14+T14)))/'Perioda 1'!C3</f>
        <v>#DIV/0!</v>
      </c>
    </row>
    <row r="15" spans="1:26" ht="24.95" customHeight="1" thickBot="1" x14ac:dyDescent="0.3">
      <c r="A15" s="589" t="s">
        <v>32</v>
      </c>
      <c r="B15" s="74" t="str">
        <f>'Perioda 1'!O6</f>
        <v>Shoqëria dhe mjedisi</v>
      </c>
      <c r="C15" s="28" t="s">
        <v>33</v>
      </c>
      <c r="D15" s="54">
        <f>COUNTIFS('Perioda 1'!D7:D46,"M",'Perioda 1'!O7:O46,"5")</f>
        <v>0</v>
      </c>
      <c r="E15" s="54">
        <f>COUNTIFS('Perioda 1'!D7:D46,"F",'Perioda 1'!O7:O46,"5")</f>
        <v>0</v>
      </c>
      <c r="F15" s="55" t="e">
        <f>((D15+E15)*100)/'Perioda 1'!C3</f>
        <v>#DIV/0!</v>
      </c>
      <c r="G15" s="54">
        <f>COUNTIFS('Perioda 1'!D7:D46,"M",'Perioda 1'!O7:O46,"4")</f>
        <v>0</v>
      </c>
      <c r="H15" s="54">
        <f>COUNTIFS('Perioda 1'!D7:D46,"F",'Perioda 1'!O7:O46,"4")</f>
        <v>0</v>
      </c>
      <c r="I15" s="55" t="e">
        <f>((G15+H15)*100)/'Perioda 1'!C3</f>
        <v>#DIV/0!</v>
      </c>
      <c r="J15" s="54">
        <f>COUNTIFS('Perioda 1'!D7:D46,"M",'Perioda 1'!O7:O46,"3")</f>
        <v>0</v>
      </c>
      <c r="K15" s="54">
        <f>COUNTIFS('Perioda 1'!D7:D46,"F",'Perioda 1'!O7:O46,"3")</f>
        <v>0</v>
      </c>
      <c r="L15" s="55" t="e">
        <f>((J15+K15)*100)/'Perioda 1'!C3</f>
        <v>#DIV/0!</v>
      </c>
      <c r="M15" s="54">
        <f>COUNTIFS('Perioda 1'!D7:D46,"M",'Perioda 1'!O7:O46,"2")</f>
        <v>0</v>
      </c>
      <c r="N15" s="54">
        <f>COUNTIFS('Perioda 1'!D7:D46,"F",'Perioda 1'!O7:O46,"2")</f>
        <v>0</v>
      </c>
      <c r="O15" s="55" t="e">
        <f>((M15+N15)*100)/'Perioda 1'!C3</f>
        <v>#DIV/0!</v>
      </c>
      <c r="P15" s="54">
        <f t="shared" si="0"/>
        <v>0</v>
      </c>
      <c r="Q15" s="54">
        <f t="shared" si="0"/>
        <v>0</v>
      </c>
      <c r="R15" s="55" t="e">
        <f>((P15+Q15)*100)/'Perioda 1'!C3</f>
        <v>#DIV/0!</v>
      </c>
      <c r="S15" s="54">
        <f>COUNTIFS('Perioda 1'!D7:D46,"M",'Perioda 1'!O7:O46,"1")</f>
        <v>0</v>
      </c>
      <c r="T15" s="54">
        <f>COUNTIFS('Perioda 1'!D7:D46,"F",'Perioda 1'!O7:O46,"1")</f>
        <v>0</v>
      </c>
      <c r="U15" s="55" t="e">
        <f>((S15+T15)*100)/'Perioda 1'!C3</f>
        <v>#DIV/0!</v>
      </c>
      <c r="V15" s="54">
        <f>COUNTIFS('Perioda 1'!D7:D46,"M",'Perioda 1'!O7:O46,"0")</f>
        <v>0</v>
      </c>
      <c r="W15" s="54">
        <f>COUNTIFS('Perioda 1'!D7:D46,"F",'Perioda 1'!O7:O46,"0")</f>
        <v>0</v>
      </c>
      <c r="X15" s="55" t="e">
        <f>((V15+W15)*100)/'Perioda 1'!C3</f>
        <v>#DIV/0!</v>
      </c>
      <c r="Y15" s="94">
        <f t="shared" si="1"/>
        <v>0</v>
      </c>
      <c r="Z15" s="446" t="e">
        <f>((G32*(D15+E15))+(F32*(G15+H15))+(E32*(J15+K15))+(D32*(M15+N15))+(C32*(S15+T15)))/'Perioda 1'!C3</f>
        <v>#DIV/0!</v>
      </c>
    </row>
    <row r="16" spans="1:26" ht="24.95" customHeight="1" thickBot="1" x14ac:dyDescent="0.3">
      <c r="A16" s="589"/>
      <c r="B16" s="75">
        <f>'Perioda 1'!P6</f>
        <v>0</v>
      </c>
      <c r="C16" s="27" t="s">
        <v>33</v>
      </c>
      <c r="D16" s="58">
        <f>COUNTIFS('Perioda 1'!D7:D46,"M",'Perioda 1'!P7:P46,"5")</f>
        <v>0</v>
      </c>
      <c r="E16" s="58">
        <f>COUNTIFS('Perioda 1'!D7:D46,"F",'Perioda 1'!P7:P46,"5")</f>
        <v>0</v>
      </c>
      <c r="F16" s="59" t="e">
        <f>((D16+E16)*100)/'Perioda 1'!C3</f>
        <v>#DIV/0!</v>
      </c>
      <c r="G16" s="58">
        <f>COUNTIFS('Perioda 1'!D7:D46,"M",'Perioda 1'!P7:P46,"4")</f>
        <v>0</v>
      </c>
      <c r="H16" s="58">
        <f>COUNTIFS('Perioda 1'!D7:D46,"F",'Perioda 1'!P7:P46,"4")</f>
        <v>0</v>
      </c>
      <c r="I16" s="59" t="e">
        <f>((G16+H16)*100)/'Perioda 1'!C3</f>
        <v>#DIV/0!</v>
      </c>
      <c r="J16" s="58">
        <f>COUNTIFS('Perioda 1'!D7:D46,"M",'Perioda 1'!P7:P46,"3")</f>
        <v>0</v>
      </c>
      <c r="K16" s="58">
        <f>COUNTIFS('Perioda 1'!D7:D46,"F",'Perioda 1'!P7:P46,"3")</f>
        <v>0</v>
      </c>
      <c r="L16" s="59" t="e">
        <f>((J16+K16)*100)/'Perioda 1'!C3</f>
        <v>#DIV/0!</v>
      </c>
      <c r="M16" s="58">
        <f>COUNTIFS('Perioda 1'!D7:D46,"M",'Perioda 1'!P7:P46,"2")</f>
        <v>0</v>
      </c>
      <c r="N16" s="58">
        <f>COUNTIFS('Perioda 1'!D7:D46,"F",'Perioda 1'!P7:P46,"2")</f>
        <v>0</v>
      </c>
      <c r="O16" s="59" t="e">
        <f>((M16+N16)*100)/'Perioda 1'!C3</f>
        <v>#DIV/0!</v>
      </c>
      <c r="P16" s="58">
        <f t="shared" si="0"/>
        <v>0</v>
      </c>
      <c r="Q16" s="58">
        <f t="shared" si="0"/>
        <v>0</v>
      </c>
      <c r="R16" s="59" t="e">
        <f>((P16+Q16)*100)/'Perioda 1'!C3</f>
        <v>#DIV/0!</v>
      </c>
      <c r="S16" s="58">
        <f>COUNTIFS('Perioda 1'!D7:D46,"M",'Perioda 1'!P7:P46,"1")</f>
        <v>0</v>
      </c>
      <c r="T16" s="58">
        <f>COUNTIFS('Perioda 1'!D7:D46,"F",'Perioda 1'!P7:P46,"1")</f>
        <v>0</v>
      </c>
      <c r="U16" s="59" t="e">
        <f>((S16+T16)*100)/'Perioda 1'!C3</f>
        <v>#DIV/0!</v>
      </c>
      <c r="V16" s="58">
        <f>COUNTIFS('Perioda 1'!D7:D46,"M",'Perioda 1'!P7:P46,"0")</f>
        <v>0</v>
      </c>
      <c r="W16" s="58">
        <f>COUNTIFS('Perioda 1'!D7:D46,"F",'Perioda 1'!P7:P46,"0")</f>
        <v>0</v>
      </c>
      <c r="X16" s="59" t="e">
        <f>((V16+W16)*100)/'Perioda 1'!C3</f>
        <v>#DIV/0!</v>
      </c>
      <c r="Y16" s="96">
        <f t="shared" si="1"/>
        <v>0</v>
      </c>
      <c r="Z16" s="447" t="e">
        <f>((G32*(D16+E16))+(F32*(G16+H16))+(E32*(J16+K16))+(D32*(M16+N16))+(C32*(S16+T16)))/'Perioda 1'!C3</f>
        <v>#DIV/0!</v>
      </c>
    </row>
    <row r="17" spans="1:26" ht="24.95" customHeight="1" thickBot="1" x14ac:dyDescent="0.3">
      <c r="A17" s="589"/>
      <c r="B17" s="76">
        <f>'Perioda 1'!Q6</f>
        <v>0</v>
      </c>
      <c r="C17" s="29" t="s">
        <v>33</v>
      </c>
      <c r="D17" s="60">
        <f>COUNTIFS('Perioda 1'!D7:D46,"M",'Perioda 1'!Q7:Q46,"5")</f>
        <v>0</v>
      </c>
      <c r="E17" s="60">
        <f>COUNTIFS('Perioda 1'!D7:D46,"F",'Perioda 1'!Q7:Q46,"5")</f>
        <v>0</v>
      </c>
      <c r="F17" s="61" t="e">
        <f>((D17+E17)*100)/'Perioda 1'!C3</f>
        <v>#DIV/0!</v>
      </c>
      <c r="G17" s="60">
        <f>COUNTIFS('Perioda 1'!D7:D46,"M",'Perioda 1'!Q7:Q46,"4")</f>
        <v>0</v>
      </c>
      <c r="H17" s="60">
        <f>COUNTIFS('Perioda 1'!D7:D46,"F",'Perioda 1'!Q7:Q46,"4")</f>
        <v>0</v>
      </c>
      <c r="I17" s="61" t="e">
        <f>((G17+H17)*100)/'Perioda 1'!C3</f>
        <v>#DIV/0!</v>
      </c>
      <c r="J17" s="60">
        <f>COUNTIFS('Perioda 1'!D7:D46,"M",'Perioda 1'!Q7:Q46,"3")</f>
        <v>0</v>
      </c>
      <c r="K17" s="60">
        <f>COUNTIFS('Perioda 1'!D7:D46,"F",'Perioda 1'!Q7:Q46,"3")</f>
        <v>0</v>
      </c>
      <c r="L17" s="61" t="e">
        <f>((J17+K17)*100)/'Perioda 1'!C3</f>
        <v>#DIV/0!</v>
      </c>
      <c r="M17" s="60">
        <f>COUNTIFS('Perioda 1'!D7:D46,"M",'Perioda 1'!Q7:Q46,"2")</f>
        <v>0</v>
      </c>
      <c r="N17" s="60">
        <f>COUNTIFS('Perioda 1'!D7:D46,"F",'Perioda 1'!Q7:Q46,"2")</f>
        <v>0</v>
      </c>
      <c r="O17" s="61" t="e">
        <f>((M17+N17)*100)/'Perioda 1'!C3</f>
        <v>#DIV/0!</v>
      </c>
      <c r="P17" s="60">
        <f t="shared" ref="P17:Q23" si="2">SUM(D17,G17,J17,M17)</f>
        <v>0</v>
      </c>
      <c r="Q17" s="60">
        <f t="shared" si="2"/>
        <v>0</v>
      </c>
      <c r="R17" s="61" t="e">
        <f>((P17+Q17)*100)/'Perioda 1'!C3</f>
        <v>#DIV/0!</v>
      </c>
      <c r="S17" s="60">
        <f>COUNTIFS('Perioda 1'!D7:D46,"M",'Perioda 1'!Q7:Q46,"1")</f>
        <v>0</v>
      </c>
      <c r="T17" s="60">
        <f>COUNTIFS('Perioda 1'!D7:D46,"F",'Perioda 1'!Q7:Q46,"1")</f>
        <v>0</v>
      </c>
      <c r="U17" s="61" t="e">
        <f>((S17+T17)*100)/'Perioda 1'!C3</f>
        <v>#DIV/0!</v>
      </c>
      <c r="V17" s="60">
        <f>COUNTIFS('Perioda 1'!D7:D46,"M",'Perioda 1'!Q7:Q46,"0")</f>
        <v>0</v>
      </c>
      <c r="W17" s="60">
        <f>COUNTIFS('Perioda 1'!D7:D46,"F",'Perioda 1'!Q7:Q46,"0")</f>
        <v>0</v>
      </c>
      <c r="X17" s="61" t="e">
        <f>((V17+W17)*100)/'Perioda 1'!C3</f>
        <v>#DIV/0!</v>
      </c>
      <c r="Y17" s="97">
        <f t="shared" si="1"/>
        <v>0</v>
      </c>
      <c r="Z17" s="448" t="e">
        <f>((G32*(D17+E17))+(F32*(G17+H17))+(E32*(J17+K17))+(D32*(M17+N17))+(C32*(S17+T17)))/'Perioda 1'!C3</f>
        <v>#DIV/0!</v>
      </c>
    </row>
    <row r="18" spans="1:26" ht="24.95" customHeight="1" thickBot="1" x14ac:dyDescent="0.3">
      <c r="A18" s="80" t="s">
        <v>14</v>
      </c>
      <c r="B18" s="78" t="str">
        <f>'Perioda 1'!R6</f>
        <v>Ed. fizike, sportet &amp; shëndeti</v>
      </c>
      <c r="C18" s="28" t="s">
        <v>33</v>
      </c>
      <c r="D18" s="62">
        <f>COUNTIFS('Perioda 1'!D7:D46,"M",'Perioda 1'!R7:R46,"5")</f>
        <v>0</v>
      </c>
      <c r="E18" s="63">
        <f>COUNTIFS('Perioda 1'!D7:D46,"F",'Perioda 1'!R7:R46,"5")</f>
        <v>0</v>
      </c>
      <c r="F18" s="47" t="e">
        <f>((D18+E18)*100)/'Perioda 1'!C3</f>
        <v>#DIV/0!</v>
      </c>
      <c r="G18" s="63">
        <f>COUNTIFS('Perioda 1'!D7:D46,"M",'Perioda 1'!R7:R46,"4")</f>
        <v>0</v>
      </c>
      <c r="H18" s="63">
        <f>COUNTIFS('Perioda 1'!D7:D46,"F",'Perioda 1'!R7:R46,"4")</f>
        <v>0</v>
      </c>
      <c r="I18" s="47" t="e">
        <f>((G18+H18)*100)/'Perioda 1'!C3</f>
        <v>#DIV/0!</v>
      </c>
      <c r="J18" s="63">
        <f>COUNTIFS('Perioda 1'!D7:D46,"M",'Perioda 1'!R7:R46,"3")</f>
        <v>0</v>
      </c>
      <c r="K18" s="63">
        <f>COUNTIFS('Perioda 1'!D7:D46,"F",'Perioda 1'!R7:R46,"3")</f>
        <v>0</v>
      </c>
      <c r="L18" s="47" t="e">
        <f>((J18+K18)*100)/'Perioda 1'!C3</f>
        <v>#DIV/0!</v>
      </c>
      <c r="M18" s="63">
        <f>COUNTIFS('Perioda 1'!D7:D46,"M",'Perioda 1'!R7:R46,"2")</f>
        <v>0</v>
      </c>
      <c r="N18" s="63">
        <f>COUNTIFS('Perioda 1'!D7:D46,"F",'Perioda 1'!R7:R46,"2")</f>
        <v>0</v>
      </c>
      <c r="O18" s="47" t="e">
        <f>((M18+N18)*100)/'Perioda 1'!C3</f>
        <v>#DIV/0!</v>
      </c>
      <c r="P18" s="63">
        <f t="shared" si="2"/>
        <v>0</v>
      </c>
      <c r="Q18" s="63">
        <f t="shared" si="2"/>
        <v>0</v>
      </c>
      <c r="R18" s="47" t="e">
        <f>((P18+Q18)*100)/'Perioda 1'!C3</f>
        <v>#DIV/0!</v>
      </c>
      <c r="S18" s="63">
        <f>COUNTIFS('Perioda 1'!D7:D46,"M",'Perioda 1'!R7:R46,"1")</f>
        <v>0</v>
      </c>
      <c r="T18" s="63">
        <f>COUNTIFS('Perioda 1'!D7:D46,"F",'Perioda 1'!R7:R46,"1")</f>
        <v>0</v>
      </c>
      <c r="U18" s="47" t="e">
        <f>((S18+T18)*100)/'Perioda 1'!C3</f>
        <v>#DIV/0!</v>
      </c>
      <c r="V18" s="63">
        <f>COUNTIFS('Perioda 1'!D7:D46,"M",'Perioda 1'!R7:R46,"0")</f>
        <v>0</v>
      </c>
      <c r="W18" s="63">
        <f>COUNTIFS('Perioda 1'!D7:D46,"F",'Perioda 1'!R7:R46,"0")</f>
        <v>0</v>
      </c>
      <c r="X18" s="47" t="e">
        <f>((V18+W18)*100)/'Perioda 1'!C3</f>
        <v>#DIV/0!</v>
      </c>
      <c r="Y18" s="98">
        <f t="shared" si="1"/>
        <v>0</v>
      </c>
      <c r="Z18" s="443" t="e">
        <f>((G32*(D18+E18))+(F32*(G18+H18))+(E32*(J18+K18))+(D32*(M18+N18))+(C32*(S18+T18)))/'Perioda 1'!C3</f>
        <v>#DIV/0!</v>
      </c>
    </row>
    <row r="19" spans="1:26" ht="24.95" customHeight="1" thickBot="1" x14ac:dyDescent="0.3">
      <c r="A19" s="81" t="s">
        <v>15</v>
      </c>
      <c r="B19" s="79" t="str">
        <f>'Perioda 1'!S6</f>
        <v>Shkathtësi për jetë</v>
      </c>
      <c r="C19" s="28" t="s">
        <v>33</v>
      </c>
      <c r="D19" s="64">
        <f>COUNTIFS('Perioda 1'!D7:D46,"M",'Perioda 1'!S7:S46,"5")</f>
        <v>0</v>
      </c>
      <c r="E19" s="65">
        <f>COUNTIFS('Perioda 1'!D7:D46,"F",'Perioda 1'!S7:S46,"5")</f>
        <v>0</v>
      </c>
      <c r="F19" s="55" t="e">
        <f>((D19+E19)*100)/'Perioda 1'!C3</f>
        <v>#DIV/0!</v>
      </c>
      <c r="G19" s="65">
        <f>COUNTIFS('Perioda 1'!D7:D46,"M",'Perioda 1'!S7:S46,"4")</f>
        <v>0</v>
      </c>
      <c r="H19" s="65">
        <f>COUNTIFS('Perioda 1'!D7:D46,"F",'Perioda 1'!S7:S46,"4")</f>
        <v>0</v>
      </c>
      <c r="I19" s="55" t="e">
        <f>((G19+H19)*100)/'Perioda 1'!C3</f>
        <v>#DIV/0!</v>
      </c>
      <c r="J19" s="65">
        <f>COUNTIFS('Perioda 1'!D7:D46,"M",'Perioda 1'!S7:S46,"3")</f>
        <v>0</v>
      </c>
      <c r="K19" s="65">
        <f>COUNTIFS('Perioda 1'!D7:D46,"F",'Perioda 1'!S7:S46,"3")</f>
        <v>0</v>
      </c>
      <c r="L19" s="55" t="e">
        <f>((J19+K19)*100)/'Perioda 1'!C3</f>
        <v>#DIV/0!</v>
      </c>
      <c r="M19" s="65">
        <f>COUNTIFS('Perioda 1'!D7:D46,"M",'Perioda 1'!S7:S46,"2")</f>
        <v>0</v>
      </c>
      <c r="N19" s="65">
        <f>COUNTIFS('Perioda 1'!D7:D46,"F",'Perioda 1'!S7:S46,"2")</f>
        <v>0</v>
      </c>
      <c r="O19" s="55" t="e">
        <f>((M19+N19)*100)/'Perioda 1'!C3</f>
        <v>#DIV/0!</v>
      </c>
      <c r="P19" s="65">
        <f t="shared" si="2"/>
        <v>0</v>
      </c>
      <c r="Q19" s="65">
        <f t="shared" si="2"/>
        <v>0</v>
      </c>
      <c r="R19" s="55" t="e">
        <f>((P19+Q19)*100)/'Perioda 1'!C3</f>
        <v>#DIV/0!</v>
      </c>
      <c r="S19" s="65">
        <f>COUNTIFS('Perioda 1'!D7:D46,"M",'Perioda 1'!S7:S46,"1")</f>
        <v>0</v>
      </c>
      <c r="T19" s="65">
        <f>COUNTIFS('Perioda 1'!D7:D46,"F",'Perioda 1'!S7:S46,"1")</f>
        <v>0</v>
      </c>
      <c r="U19" s="55" t="e">
        <f>((S19+T19)*100)/'Perioda 1'!C3</f>
        <v>#DIV/0!</v>
      </c>
      <c r="V19" s="65">
        <f>COUNTIFS('Perioda 1'!D7:D46,"M",'Perioda 1'!S7:S46,"0")</f>
        <v>0</v>
      </c>
      <c r="W19" s="65">
        <f>COUNTIFS('Perioda 1'!D7:D46,"F",'Perioda 1'!S7:S46,"0")</f>
        <v>0</v>
      </c>
      <c r="X19" s="55" t="e">
        <f>((V19+W19)*100)/'Perioda 1'!C3</f>
        <v>#DIV/0!</v>
      </c>
      <c r="Y19" s="99">
        <f t="shared" si="1"/>
        <v>0</v>
      </c>
      <c r="Z19" s="446" t="e">
        <f>((G32*(D19+E19))+(F32*(G19+H19))+(E32*(J19+K19))+(D32*(M19+N19))+(C32*(S19+T19)))/'Perioda 1'!C3</f>
        <v>#DIV/0!</v>
      </c>
    </row>
    <row r="20" spans="1:26" ht="24.95" customHeight="1" thickBot="1" x14ac:dyDescent="0.3">
      <c r="A20" s="589" t="s">
        <v>47</v>
      </c>
      <c r="B20" s="74" t="str">
        <f>'Perioda 1'!T6</f>
        <v>MZ</v>
      </c>
      <c r="C20" s="28" t="s">
        <v>33</v>
      </c>
      <c r="D20" s="46">
        <f>COUNTIFS('Perioda 1'!D7:D46,"M",'Perioda 1'!T7:T46,"5")</f>
        <v>0</v>
      </c>
      <c r="E20" s="46">
        <f>COUNTIFS('Perioda 1'!D7:D46,"F",'Perioda 1'!T7:T46,"5")</f>
        <v>0</v>
      </c>
      <c r="F20" s="47" t="e">
        <f>((D20+E20)*100)/'Perioda 1'!C3</f>
        <v>#DIV/0!</v>
      </c>
      <c r="G20" s="46">
        <f>COUNTIFS('Perioda 1'!D7:D46,"M",'Perioda 1'!T7:T46,"4")</f>
        <v>0</v>
      </c>
      <c r="H20" s="46">
        <f>COUNTIFS('Perioda 1'!D7:D46,"F",'Perioda 1'!T7:T46,"4")</f>
        <v>0</v>
      </c>
      <c r="I20" s="47" t="e">
        <f>((G20+H20)*100)/'Perioda 1'!C3</f>
        <v>#DIV/0!</v>
      </c>
      <c r="J20" s="46">
        <f>COUNTIFS('Perioda 1'!D7:D46,"M",'Perioda 1'!T7:T46,"3")</f>
        <v>0</v>
      </c>
      <c r="K20" s="46">
        <f>COUNTIFS('Perioda 1'!D7:D46,"F",'Perioda 1'!T7:T46,"3")</f>
        <v>0</v>
      </c>
      <c r="L20" s="47" t="e">
        <f>((J20+K20)*100)/'Perioda 1'!C3</f>
        <v>#DIV/0!</v>
      </c>
      <c r="M20" s="46">
        <f>COUNTIFS('Perioda 1'!D7:D46,"M",'Perioda 1'!T7:T46,"2")</f>
        <v>0</v>
      </c>
      <c r="N20" s="46">
        <f>COUNTIFS('Perioda 1'!D7:D46,"F",'Perioda 1'!T7:T46,"2")</f>
        <v>0</v>
      </c>
      <c r="O20" s="47" t="e">
        <f>((M20+N20)*100)/'Perioda 1'!C3</f>
        <v>#DIV/0!</v>
      </c>
      <c r="P20" s="46">
        <f t="shared" si="2"/>
        <v>0</v>
      </c>
      <c r="Q20" s="46">
        <f t="shared" si="2"/>
        <v>0</v>
      </c>
      <c r="R20" s="47" t="e">
        <f>((P20+Q20)*100)/'Perioda 1'!C3</f>
        <v>#DIV/0!</v>
      </c>
      <c r="S20" s="46">
        <f>COUNTIFS('Perioda 1'!D7:D46,"M",'Perioda 1'!T7:T46,"1")</f>
        <v>0</v>
      </c>
      <c r="T20" s="46">
        <f>COUNTIFS('Perioda 1'!D7:D46,"F",'Perioda 1'!T7:T46,"1")</f>
        <v>0</v>
      </c>
      <c r="U20" s="47" t="e">
        <f>((S20+T20)*100)/'Perioda 1'!C3</f>
        <v>#DIV/0!</v>
      </c>
      <c r="V20" s="46">
        <f>COUNTIFS('Perioda 1'!D7:D46,"M",'Perioda 1'!T7:T46,"0")</f>
        <v>0</v>
      </c>
      <c r="W20" s="46">
        <f>COUNTIFS('Perioda 1'!D7:D46,"F",'Perioda 1'!T7:T46,"0")</f>
        <v>0</v>
      </c>
      <c r="X20" s="47" t="e">
        <f>((V20+W20)*100)/'Perioda 1'!C3</f>
        <v>#DIV/0!</v>
      </c>
      <c r="Y20" s="91">
        <f t="shared" si="1"/>
        <v>0</v>
      </c>
      <c r="Z20" s="443" t="e">
        <f>((G32*(D20+E20))+(F32*(G20+H20))+(E32*(J20+K20))+(D32*(M20+N20))+(C32*(S20+T20)))/'Perioda 1'!C3</f>
        <v>#DIV/0!</v>
      </c>
    </row>
    <row r="21" spans="1:26" ht="24.95" customHeight="1" thickBot="1" x14ac:dyDescent="0.3">
      <c r="A21" s="589"/>
      <c r="B21" s="75" t="str">
        <f>'Perioda 1'!U6</f>
        <v>MZ</v>
      </c>
      <c r="C21" s="27" t="s">
        <v>33</v>
      </c>
      <c r="D21" s="48">
        <f>COUNTIFS('Perioda 1'!D7:D46,"M",'Perioda 1'!U7:U46,"5")</f>
        <v>0</v>
      </c>
      <c r="E21" s="48">
        <f>COUNTIFS('Perioda 1'!D7:D46,"F",'Perioda 1'!U7:U46,"5")</f>
        <v>0</v>
      </c>
      <c r="F21" s="49" t="e">
        <f>((D21+E21)*100)/'Perioda 1'!C3</f>
        <v>#DIV/0!</v>
      </c>
      <c r="G21" s="48">
        <f>COUNTIFS('Perioda 1'!D7:D46,"M",'Perioda 1'!U7:U46,"4")</f>
        <v>0</v>
      </c>
      <c r="H21" s="48">
        <f>COUNTIFS('Perioda 1'!D7:D46,"F",'Perioda 1'!U7:U46,"4")</f>
        <v>0</v>
      </c>
      <c r="I21" s="49" t="e">
        <f>((G21+H21)*100)/'Perioda 1'!C3</f>
        <v>#DIV/0!</v>
      </c>
      <c r="J21" s="48">
        <f>COUNTIFS('Perioda 1'!D7:D46,"M",'Perioda 1'!U7:U46,"3")</f>
        <v>0</v>
      </c>
      <c r="K21" s="48">
        <f>COUNTIFS('Perioda 1'!D7:D46,"F",'Perioda 1'!U7:U46,"3")</f>
        <v>0</v>
      </c>
      <c r="L21" s="49" t="e">
        <f>((J21+K21)*100)/'Perioda 1'!C3</f>
        <v>#DIV/0!</v>
      </c>
      <c r="M21" s="48">
        <f>COUNTIFS('Perioda 1'!D7:D46,"M",'Perioda 1'!U7:U46,"2")</f>
        <v>0</v>
      </c>
      <c r="N21" s="48">
        <f>COUNTIFS('Perioda 1'!D7:D46,"F",'Perioda 1'!U7:U46,"2")</f>
        <v>0</v>
      </c>
      <c r="O21" s="49" t="e">
        <f>((M21+N21)*100)/'Perioda 1'!C3</f>
        <v>#DIV/0!</v>
      </c>
      <c r="P21" s="48">
        <f t="shared" si="2"/>
        <v>0</v>
      </c>
      <c r="Q21" s="48">
        <f t="shared" si="2"/>
        <v>0</v>
      </c>
      <c r="R21" s="49" t="e">
        <f>((P21+Q21)*100)/'Perioda 1'!C3</f>
        <v>#DIV/0!</v>
      </c>
      <c r="S21" s="48">
        <f>COUNTIFS('Perioda 1'!D7:D46,"M",'Perioda 1'!U7:U46,"1")</f>
        <v>0</v>
      </c>
      <c r="T21" s="48">
        <f>COUNTIFS('Perioda 1'!D7:D46,"F",'Perioda 1'!U7:U46,"1")</f>
        <v>0</v>
      </c>
      <c r="U21" s="49" t="e">
        <f>((S21+T21)*100)/'Perioda 1'!C3</f>
        <v>#DIV/0!</v>
      </c>
      <c r="V21" s="48">
        <f>COUNTIFS('Perioda 1'!D7:D46,"M",'Perioda 1'!U7:U46,"0")</f>
        <v>0</v>
      </c>
      <c r="W21" s="48">
        <f>COUNTIFS('Perioda 1'!D7:D46,"F",'Perioda 1'!U7:U46,"0")</f>
        <v>0</v>
      </c>
      <c r="X21" s="49" t="e">
        <f>((V21+W21)*100)/'Perioda 1'!C3</f>
        <v>#DIV/0!</v>
      </c>
      <c r="Y21" s="92">
        <f t="shared" si="1"/>
        <v>0</v>
      </c>
      <c r="Z21" s="444" t="e">
        <f>((G32*(D21+E21))+(F32*(G21+H21))+(E32*(J21+K21))+(D32*(M21+N21))+(C32*(S21+T21)))/'Perioda 1'!C3</f>
        <v>#DIV/0!</v>
      </c>
    </row>
    <row r="22" spans="1:26" ht="24.95" customHeight="1" thickBot="1" x14ac:dyDescent="0.3">
      <c r="A22" s="589"/>
      <c r="B22" s="75" t="str">
        <f>'Perioda 1'!V6</f>
        <v>M.Z</v>
      </c>
      <c r="C22" s="27" t="s">
        <v>33</v>
      </c>
      <c r="D22" s="58">
        <f>COUNTIFS('Perioda 1'!D7:D46,"M",'Perioda 1'!V7:V46,"5")</f>
        <v>0</v>
      </c>
      <c r="E22" s="58">
        <f>COUNTIFS('Perioda 1'!D7:D46,"F",'Perioda 1'!V7:V46,"5")</f>
        <v>0</v>
      </c>
      <c r="F22" s="59" t="e">
        <f>((D22+E22)*100)/'Perioda 1'!C3</f>
        <v>#DIV/0!</v>
      </c>
      <c r="G22" s="58">
        <f>COUNTIFS('Perioda 1'!D7:D46,"M",'Perioda 1'!V7:V46,"4")</f>
        <v>0</v>
      </c>
      <c r="H22" s="58">
        <f>COUNTIFS('Perioda 1'!D7:D46,"F",'Perioda 1'!V7:V46,"4")</f>
        <v>0</v>
      </c>
      <c r="I22" s="59" t="e">
        <f>((G22+H22)*100)/'Perioda 1'!C3</f>
        <v>#DIV/0!</v>
      </c>
      <c r="J22" s="58">
        <f>COUNTIFS('Perioda 1'!D7:D46,"M",'Perioda 1'!V7:V46,"3")</f>
        <v>0</v>
      </c>
      <c r="K22" s="58">
        <f>COUNTIFS('Perioda 1'!D7:D46,"F",'Perioda 1'!V7:V46,"3")</f>
        <v>0</v>
      </c>
      <c r="L22" s="59" t="e">
        <f>((J22+K22)*100)/'Perioda 1'!C3</f>
        <v>#DIV/0!</v>
      </c>
      <c r="M22" s="58">
        <f>COUNTIFS('Perioda 1'!D7:D46,"M",'Perioda 1'!V7:V46,"2")</f>
        <v>0</v>
      </c>
      <c r="N22" s="58">
        <f>COUNTIFS('Perioda 1'!D7:D46,"F",'Perioda 1'!V7:V46,"2")</f>
        <v>0</v>
      </c>
      <c r="O22" s="59" t="e">
        <f>((M22+N22)*100)/'Perioda 1'!C3</f>
        <v>#DIV/0!</v>
      </c>
      <c r="P22" s="58">
        <f t="shared" si="2"/>
        <v>0</v>
      </c>
      <c r="Q22" s="58">
        <f t="shared" si="2"/>
        <v>0</v>
      </c>
      <c r="R22" s="59" t="e">
        <f>((P22+Q22)*100)/'Perioda 1'!C3</f>
        <v>#DIV/0!</v>
      </c>
      <c r="S22" s="58">
        <f>COUNTIFS('Perioda 1'!D7:D46,"M",'Perioda 1'!V7:V46,"1")</f>
        <v>0</v>
      </c>
      <c r="T22" s="58">
        <f>COUNTIFS('Perioda 1'!D7:D46,"F",'Perioda 1'!V7:V46,"1")</f>
        <v>0</v>
      </c>
      <c r="U22" s="59" t="e">
        <f>((S22+T22)*100)/'Perioda 1'!C3</f>
        <v>#DIV/0!</v>
      </c>
      <c r="V22" s="58">
        <f>COUNTIFS('Perioda 1'!D7:D46,"M",'Perioda 1'!V7:V46,"0")</f>
        <v>0</v>
      </c>
      <c r="W22" s="58">
        <f>COUNTIFS('Perioda 1'!D7:D46,"F",'Perioda 1'!V7:V46,"0")</f>
        <v>0</v>
      </c>
      <c r="X22" s="59" t="e">
        <f>((V22+W22)*100)/'Perioda 1'!C3</f>
        <v>#DIV/0!</v>
      </c>
      <c r="Y22" s="96">
        <f t="shared" si="1"/>
        <v>0</v>
      </c>
      <c r="Z22" s="447" t="e">
        <f>((G32*(D22+E22))+(F32*(G22+H22))+(E32*(J22+K22))+(D32*(M22+N22))+(C32*(S22+T22)))/'Perioda 1'!C3</f>
        <v>#DIV/0!</v>
      </c>
    </row>
    <row r="23" spans="1:26" ht="24.95" customHeight="1" thickBot="1" x14ac:dyDescent="0.3">
      <c r="A23" s="589"/>
      <c r="B23" s="76" t="str">
        <f>'Perioda 1'!W6</f>
        <v>M.Z</v>
      </c>
      <c r="C23" s="29" t="s">
        <v>33</v>
      </c>
      <c r="D23" s="60">
        <f>COUNTIFS('Perioda 1'!D7:D46,"M",'Perioda 1'!W7:W46,"5")</f>
        <v>0</v>
      </c>
      <c r="E23" s="60">
        <f>COUNTIFS('Perioda 1'!D7:D46,"F",'Perioda 1'!W7:W46,"5")</f>
        <v>0</v>
      </c>
      <c r="F23" s="61" t="e">
        <f>((D23+E23)*100)/'Perioda 1'!C3</f>
        <v>#DIV/0!</v>
      </c>
      <c r="G23" s="60">
        <f>COUNTIFS('Perioda 1'!D7:D46,"M",'Perioda 1'!W7:W46,"4")</f>
        <v>0</v>
      </c>
      <c r="H23" s="60">
        <f>COUNTIFS('Perioda 1'!D7:D46,"F",'Perioda 1'!W7:W46,"4")</f>
        <v>0</v>
      </c>
      <c r="I23" s="61" t="e">
        <f>((G23+H23)*100)/'Perioda 1'!C3</f>
        <v>#DIV/0!</v>
      </c>
      <c r="J23" s="60">
        <f>COUNTIFS('Perioda 1'!D7:D46,"M",'Perioda 1'!W7:W46,"3")</f>
        <v>0</v>
      </c>
      <c r="K23" s="60">
        <f>COUNTIFS('Perioda 1'!D7:D46,"F",'Perioda 1'!W7:W46,"3")</f>
        <v>0</v>
      </c>
      <c r="L23" s="61" t="e">
        <f>((J23+K23)*100)/'Perioda 1'!C3</f>
        <v>#DIV/0!</v>
      </c>
      <c r="M23" s="60">
        <f>COUNTIFS('Perioda 1'!D7:D46,"M",'Perioda 1'!W7:W46,"2")</f>
        <v>0</v>
      </c>
      <c r="N23" s="60">
        <f>COUNTIFS('Perioda 1'!D7:D46,"F",'Perioda 1'!W7:W46,"2")</f>
        <v>0</v>
      </c>
      <c r="O23" s="61" t="e">
        <f>((M23+N23)*100)/'Perioda 1'!C3</f>
        <v>#DIV/0!</v>
      </c>
      <c r="P23" s="60">
        <f t="shared" si="2"/>
        <v>0</v>
      </c>
      <c r="Q23" s="60">
        <f t="shared" si="2"/>
        <v>0</v>
      </c>
      <c r="R23" s="61" t="e">
        <f>((P23+Q23)*100)/'Perioda 1'!C3</f>
        <v>#DIV/0!</v>
      </c>
      <c r="S23" s="60">
        <f>COUNTIFS('Perioda 1'!D7:D46,"M",'Perioda 1'!W7:W46,"1")</f>
        <v>0</v>
      </c>
      <c r="T23" s="60">
        <f>COUNTIFS('Perioda 1'!D7:D46,"F",'Perioda 1'!W7:W46,"1")</f>
        <v>0</v>
      </c>
      <c r="U23" s="61" t="e">
        <f>((S23+T23)*100)/'Perioda 1'!C3</f>
        <v>#DIV/0!</v>
      </c>
      <c r="V23" s="60">
        <f>COUNTIFS('Perioda 1'!D7:D46,"M",'Perioda 1'!W7:W46,"0")</f>
        <v>0</v>
      </c>
      <c r="W23" s="60">
        <f>COUNTIFS('Perioda 1'!D7:D46,"F",'Perioda 1'!W7:W46,"0")</f>
        <v>0</v>
      </c>
      <c r="X23" s="61" t="e">
        <f>((V23+W23)*100)/'Perioda 1'!C3</f>
        <v>#DIV/0!</v>
      </c>
      <c r="Y23" s="97">
        <f t="shared" si="1"/>
        <v>0</v>
      </c>
      <c r="Z23" s="448" t="e">
        <f>((G32*(D23+E23))+(F32*(G23+H23))+(E32*(J23+K23))+(D32*(M23+N23))+(C32*(S23+T23)))/'Perioda 1'!C3</f>
        <v>#DIV/0!</v>
      </c>
    </row>
    <row r="24" spans="1:26" ht="24.95" customHeight="1" thickBot="1" x14ac:dyDescent="0.3">
      <c r="A24" s="80"/>
      <c r="B24" s="149" t="s">
        <v>48</v>
      </c>
      <c r="C24" s="28" t="s">
        <v>33</v>
      </c>
      <c r="D24" s="40">
        <f>SUM(D6,D7,D8,D9,D10,D11,D12,D13,D14,D15,D16,D17,D18,D19,D20,D21,D22,D23)</f>
        <v>0</v>
      </c>
      <c r="E24" s="41">
        <f>SUM(E6,E7,E8,E9,E10,E11,E12,E13,E14,E15,E16,E17,E18,E19,E20,E21,E22,E23)</f>
        <v>0</v>
      </c>
      <c r="F24" s="42" t="e">
        <f>((D24+E24)*100)/'Perioda 1'!C3/'Perioda 1'!C4</f>
        <v>#DIV/0!</v>
      </c>
      <c r="G24" s="41">
        <f>SUM(G6,G7,G8,G9,G10,G11,G12,G13,G14,G15,G16,G17,G18,G19,G20,G21,G22,G23)</f>
        <v>0</v>
      </c>
      <c r="H24" s="41">
        <f>SUM(H6+H7+H8+H9+H10+H11+H12+H13+H14+H15+H16+H17+H18+H19+H20+H21+H22+H23)</f>
        <v>0</v>
      </c>
      <c r="I24" s="42" t="e">
        <f>((G24+H24)*100)/'Perioda 1'!C3/'Perioda 1'!C4</f>
        <v>#DIV/0!</v>
      </c>
      <c r="J24" s="41">
        <f>SUM(J6+J7+J8+J9+J10+J11+J12+J13+J14+J15+J16+J17+J18+J19+J20+J21+J22+J23)</f>
        <v>0</v>
      </c>
      <c r="K24" s="41">
        <f>SUM(K6+K7+K8+K9+K10+K11+K12+K13+K14+K15+K16+K17+K18+K19+K20+K21+K22+K23)</f>
        <v>0</v>
      </c>
      <c r="L24" s="42" t="e">
        <f>((J24+K24)*100)/'Perioda 1'!C3/'Perioda 1'!C4</f>
        <v>#DIV/0!</v>
      </c>
      <c r="M24" s="41">
        <f>SUM(M6+M7+M8+M9+M10+M11+M12+M13+M14+M15+M16+M17+M18+M19+M20+M21+M22+M23)</f>
        <v>0</v>
      </c>
      <c r="N24" s="41">
        <f>SUM(N6+N7+N8+N9+N10+N11+N12+N13+N14+N15+N16+N17+N18+N19+N20+N21+N22+N23)</f>
        <v>0</v>
      </c>
      <c r="O24" s="42" t="e">
        <f>((M24+N24)*100)/'Perioda 1'!C3/'Perioda 1'!C4</f>
        <v>#DIV/0!</v>
      </c>
      <c r="P24" s="41">
        <f>SUM(D24,G24,J24,M24)</f>
        <v>0</v>
      </c>
      <c r="Q24" s="41">
        <f>SUM(E24,H24,K24,N24)</f>
        <v>0</v>
      </c>
      <c r="R24" s="42" t="e">
        <f>((P24+Q24)*100)/'Perioda 1'!C3/'Perioda 1'!C4</f>
        <v>#DIV/0!</v>
      </c>
      <c r="S24" s="41">
        <f>SUM(S6+S7+S8+S9+S10+S11+S12+S13+S14+S15+S16+S17+S18+S19+S20+S21+S22+S23)</f>
        <v>0</v>
      </c>
      <c r="T24" s="41">
        <f>SUM(T6+T7+T8+T9+T10+T11+T12+T13+T14+T15+T16+T17+T18+T19+T20+T21+T22+T23)</f>
        <v>0</v>
      </c>
      <c r="U24" s="42" t="e">
        <f>((S24+T24)*100)/'Perioda 1'!C3/'Perioda 1'!C4</f>
        <v>#DIV/0!</v>
      </c>
      <c r="V24" s="41">
        <f>SUM(V6+V7+V8+V9+V10+V11+V12+V13+V14+V15+V16+V17+V18+V19+V20+V21+V22+V23)</f>
        <v>0</v>
      </c>
      <c r="W24" s="41">
        <f>SUM(W6+W7+W8+W9+W10+W11+W12+W13+W14+W15+W16+W17+W18+W19+W20+W21+W22+W23)</f>
        <v>0</v>
      </c>
      <c r="X24" s="42" t="e">
        <f>((V24+W24)*100)/'Perioda 1'!C3/'Perioda 1'!C4</f>
        <v>#DIV/0!</v>
      </c>
      <c r="Y24" s="41">
        <f>SUM(W24,V24,T24,S24,N24,M24,K24,J24,,H24,G24,E24,D24,)</f>
        <v>0</v>
      </c>
      <c r="Z24" s="449" t="e">
        <f>SUM(Z6:Z23)/'Perioda 1'!C4</f>
        <v>#DIV/0!</v>
      </c>
    </row>
    <row r="25" spans="1:26" ht="24.95" customHeight="1" thickTop="1" x14ac:dyDescent="0.3">
      <c r="A25" s="576" t="s">
        <v>50</v>
      </c>
      <c r="B25" s="577"/>
      <c r="C25" s="150" t="s">
        <v>1</v>
      </c>
      <c r="D25" s="581">
        <f>D24</f>
        <v>0</v>
      </c>
      <c r="E25" s="581"/>
      <c r="F25" s="582"/>
      <c r="G25" s="583">
        <f>G24</f>
        <v>0</v>
      </c>
      <c r="H25" s="584"/>
      <c r="I25" s="585"/>
      <c r="J25" s="586">
        <f>J24</f>
        <v>0</v>
      </c>
      <c r="K25" s="587"/>
      <c r="L25" s="588"/>
      <c r="M25" s="583">
        <f>M24</f>
        <v>0</v>
      </c>
      <c r="N25" s="584"/>
      <c r="O25" s="585"/>
      <c r="P25" s="586">
        <f>SUM(D25,G25,J25,M25)</f>
        <v>0</v>
      </c>
      <c r="Q25" s="587"/>
      <c r="R25" s="588"/>
      <c r="S25" s="583">
        <f>S24</f>
        <v>0</v>
      </c>
      <c r="T25" s="584"/>
      <c r="U25" s="585"/>
      <c r="V25" s="586">
        <f>V24</f>
        <v>0</v>
      </c>
      <c r="W25" s="587"/>
      <c r="X25" s="587"/>
      <c r="Y25" s="23">
        <f>SUM(P25,S25,V25)</f>
        <v>0</v>
      </c>
      <c r="Z25" s="44" t="e">
        <f>SUM(Y25*100)/'Perioda 1'!C3/'Perioda 1'!C4</f>
        <v>#DIV/0!</v>
      </c>
    </row>
    <row r="26" spans="1:26" ht="24.95" customHeight="1" x14ac:dyDescent="0.3">
      <c r="A26" s="576"/>
      <c r="B26" s="578"/>
      <c r="C26" s="151" t="s">
        <v>2</v>
      </c>
      <c r="D26" s="590">
        <f>E24</f>
        <v>0</v>
      </c>
      <c r="E26" s="590"/>
      <c r="F26" s="591"/>
      <c r="G26" s="592">
        <f>H24</f>
        <v>0</v>
      </c>
      <c r="H26" s="593"/>
      <c r="I26" s="594"/>
      <c r="J26" s="595">
        <f>K24</f>
        <v>0</v>
      </c>
      <c r="K26" s="596"/>
      <c r="L26" s="597"/>
      <c r="M26" s="592">
        <f>N24</f>
        <v>0</v>
      </c>
      <c r="N26" s="593"/>
      <c r="O26" s="594"/>
      <c r="P26" s="595">
        <f>SUM(D26,G26,J26,M26)</f>
        <v>0</v>
      </c>
      <c r="Q26" s="596"/>
      <c r="R26" s="597"/>
      <c r="S26" s="592">
        <f>T24</f>
        <v>0</v>
      </c>
      <c r="T26" s="593"/>
      <c r="U26" s="594"/>
      <c r="V26" s="595">
        <f>W24</f>
        <v>0</v>
      </c>
      <c r="W26" s="596"/>
      <c r="X26" s="597"/>
      <c r="Y26" s="24">
        <f>SUM(P26,S26,V26)</f>
        <v>0</v>
      </c>
      <c r="Z26" s="45" t="e">
        <f>SUM(Y26*100)/'Perioda 1'!C3/'Perioda 1'!C4</f>
        <v>#DIV/0!</v>
      </c>
    </row>
    <row r="27" spans="1:26" ht="24.95" customHeight="1" thickBot="1" x14ac:dyDescent="0.3">
      <c r="A27" s="579"/>
      <c r="B27" s="580"/>
      <c r="C27" s="152" t="s">
        <v>45</v>
      </c>
      <c r="D27" s="617" t="e">
        <f>((D25+D26)*100)/'Perioda 1'!C3/'Perioda 1'!C4</f>
        <v>#DIV/0!</v>
      </c>
      <c r="E27" s="618"/>
      <c r="F27" s="619"/>
      <c r="G27" s="614" t="e">
        <f>((G25+G26)*100)/'Perioda 1'!C3/'Perioda 1'!C4</f>
        <v>#DIV/0!</v>
      </c>
      <c r="H27" s="615"/>
      <c r="I27" s="616"/>
      <c r="J27" s="620" t="e">
        <f>((J25+J26)*100)/'Perioda 1'!C3/'Perioda 1'!C4</f>
        <v>#DIV/0!</v>
      </c>
      <c r="K27" s="621"/>
      <c r="L27" s="622"/>
      <c r="M27" s="614" t="e">
        <f>((M25+M26)*100)/'Perioda 1'!C3/'Perioda 1'!C4</f>
        <v>#DIV/0!</v>
      </c>
      <c r="N27" s="615"/>
      <c r="O27" s="616"/>
      <c r="P27" s="620" t="e">
        <f>((P25+P26)*100)/'Perioda 1'!C3/'Perioda 1'!C4</f>
        <v>#DIV/0!</v>
      </c>
      <c r="Q27" s="621"/>
      <c r="R27" s="622"/>
      <c r="S27" s="614" t="e">
        <f>((S25+S26)*100)/'Perioda 1'!C3/'Perioda 1'!C4</f>
        <v>#DIV/0!</v>
      </c>
      <c r="T27" s="615"/>
      <c r="U27" s="616"/>
      <c r="V27" s="620" t="e">
        <f>((V25+V26)*100)/'Perioda 1'!C3/'Perioda 1'!C4</f>
        <v>#DIV/0!</v>
      </c>
      <c r="W27" s="621"/>
      <c r="X27" s="622"/>
      <c r="Y27" s="25" t="e">
        <f>SUM(D27+G27+J27+M27+S27+V27)</f>
        <v>#DIV/0!</v>
      </c>
      <c r="Z27" s="43" t="e">
        <f>SUM(Y25+Y26)*100/('Perioda 1'!C3)/('Perioda 1'!C4)</f>
        <v>#DIV/0!</v>
      </c>
    </row>
    <row r="28" spans="1:26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16" customFormat="1" ht="3" customHeight="1" x14ac:dyDescent="0.25">
      <c r="C32" s="517">
        <v>1</v>
      </c>
      <c r="D32" s="517">
        <v>2</v>
      </c>
      <c r="E32" s="517">
        <v>3</v>
      </c>
      <c r="F32" s="517">
        <v>4</v>
      </c>
      <c r="G32" s="517">
        <v>5</v>
      </c>
      <c r="H32" s="518"/>
    </row>
  </sheetData>
  <sheetProtection algorithmName="SHA-512" hashValue="Tfq2JJqnzk2IgwZCCS+dido3DM6J0hWALQW6DQIC3dC++pXoJHEHXlG3eHurKy40KlFoybLkla1SR3trp8keVA==" saltValue="ktZpRZb+8iH5gn8cMqFapw==" spinCount="100000" sheet="1" objects="1" scenarios="1"/>
  <mergeCells count="47">
    <mergeCell ref="G27:I27"/>
    <mergeCell ref="D27:F27"/>
    <mergeCell ref="V27:X27"/>
    <mergeCell ref="S27:U27"/>
    <mergeCell ref="P27:R27"/>
    <mergeCell ref="M27:O27"/>
    <mergeCell ref="J27:L27"/>
    <mergeCell ref="V26:X26"/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  <mergeCell ref="Y3:Y4"/>
    <mergeCell ref="Z3:Z4"/>
    <mergeCell ref="D4:F4"/>
    <mergeCell ref="G4:I4"/>
    <mergeCell ref="J4:L4"/>
    <mergeCell ref="P4:R4"/>
    <mergeCell ref="S4:U4"/>
    <mergeCell ref="V4:X4"/>
    <mergeCell ref="A15:A17"/>
    <mergeCell ref="A12:A14"/>
    <mergeCell ref="A6:A8"/>
    <mergeCell ref="A9:A10"/>
    <mergeCell ref="M4:O4"/>
    <mergeCell ref="V3:X3"/>
    <mergeCell ref="A25:B27"/>
    <mergeCell ref="D25:F25"/>
    <mergeCell ref="G25:I25"/>
    <mergeCell ref="J25:L25"/>
    <mergeCell ref="A20:A23"/>
    <mergeCell ref="M25:O25"/>
    <mergeCell ref="P25:R25"/>
    <mergeCell ref="S25:U25"/>
    <mergeCell ref="V25:X25"/>
    <mergeCell ref="D26:F26"/>
    <mergeCell ref="G26:I26"/>
    <mergeCell ref="J26:L26"/>
    <mergeCell ref="M26:O26"/>
    <mergeCell ref="P26:R26"/>
    <mergeCell ref="S26:U26"/>
  </mergeCells>
  <pageMargins left="0.7" right="0.7" top="0.75" bottom="0.75" header="0.3" footer="0.3"/>
  <pageSetup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48"/>
  <sheetViews>
    <sheetView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G2" sqref="G2:J2"/>
    </sheetView>
  </sheetViews>
  <sheetFormatPr defaultRowHeight="15" x14ac:dyDescent="0.25"/>
  <cols>
    <col min="1" max="1" width="4.28515625" customWidth="1"/>
    <col min="2" max="2" width="15.140625" customWidth="1"/>
    <col min="3" max="3" width="17" customWidth="1"/>
    <col min="4" max="5" width="4.7109375" customWidth="1"/>
    <col min="6" max="23" width="5.7109375" customWidth="1"/>
    <col min="24" max="25" width="6.7109375" customWidth="1"/>
    <col min="26" max="28" width="5.7109375" customWidth="1"/>
  </cols>
  <sheetData>
    <row r="1" spans="1:28" ht="20.100000000000001" customHeight="1" thickBot="1" x14ac:dyDescent="0.35">
      <c r="B1" s="14" t="s">
        <v>0</v>
      </c>
      <c r="C1" s="557" t="s">
        <v>49</v>
      </c>
      <c r="D1" s="557"/>
      <c r="E1" s="557"/>
      <c r="F1" s="557"/>
      <c r="G1" s="558" t="s">
        <v>28</v>
      </c>
      <c r="H1" s="559"/>
      <c r="I1" s="559"/>
      <c r="J1" s="559"/>
      <c r="K1" s="1"/>
      <c r="L1" s="1"/>
      <c r="T1" s="572" t="s">
        <v>166</v>
      </c>
      <c r="U1" s="573"/>
      <c r="V1" s="573"/>
      <c r="W1" s="573"/>
      <c r="X1" s="574"/>
      <c r="Y1" s="560" t="s">
        <v>1</v>
      </c>
      <c r="Z1" s="561"/>
      <c r="AA1" s="562" t="s">
        <v>2</v>
      </c>
      <c r="AB1" s="563"/>
    </row>
    <row r="2" spans="1:28" ht="20.100000000000001" customHeight="1" thickBot="1" x14ac:dyDescent="0.35">
      <c r="B2" s="14" t="s">
        <v>3</v>
      </c>
      <c r="C2" s="623" t="str">
        <f>'Perioda 1'!C2</f>
        <v>IV/2</v>
      </c>
      <c r="D2" s="623"/>
      <c r="E2" s="623"/>
      <c r="F2" s="623"/>
      <c r="G2" s="624" t="str">
        <f>'Perioda 1'!G2:J2</f>
        <v>Skender Gashi</v>
      </c>
      <c r="H2" s="624"/>
      <c r="I2" s="624"/>
      <c r="J2" s="625"/>
      <c r="K2" s="1"/>
      <c r="L2" s="1"/>
      <c r="M2" s="626" t="s">
        <v>56</v>
      </c>
      <c r="N2" s="627"/>
      <c r="O2" s="627"/>
      <c r="P2" s="627"/>
      <c r="Q2" s="628"/>
      <c r="R2" s="1"/>
      <c r="S2" s="1"/>
      <c r="T2" s="1"/>
      <c r="U2" s="1"/>
      <c r="V2" s="1"/>
      <c r="W2" s="1"/>
      <c r="X2" s="567">
        <f>COUNTIFS(X7:X46,"0",Y7:Y46,"0")</f>
        <v>0</v>
      </c>
      <c r="Y2" s="2" t="s">
        <v>5</v>
      </c>
      <c r="Z2" s="66" t="s">
        <v>4</v>
      </c>
      <c r="AA2" s="2" t="s">
        <v>5</v>
      </c>
      <c r="AB2" s="66" t="s">
        <v>4</v>
      </c>
    </row>
    <row r="3" spans="1:28" ht="20.100000000000001" customHeight="1" thickBot="1" x14ac:dyDescent="0.35">
      <c r="B3" s="14" t="s">
        <v>6</v>
      </c>
      <c r="C3" s="545">
        <f>COUNTIF(F7:F46,"&lt;6")</f>
        <v>0</v>
      </c>
      <c r="D3" s="545"/>
      <c r="E3" s="545"/>
      <c r="F3" s="545"/>
      <c r="G3" s="546" t="s">
        <v>29</v>
      </c>
      <c r="H3" s="546"/>
      <c r="I3" s="546"/>
      <c r="J3" s="54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68"/>
      <c r="Y3" s="2">
        <f>SUMIF(D7:D46,"M",X7:X46)</f>
        <v>0</v>
      </c>
      <c r="Z3" s="66">
        <f>SUMIF(D7:D46,"M",Y7:Y46)</f>
        <v>0</v>
      </c>
      <c r="AA3" s="2">
        <f>SUMIF(D7:D46,"F",X7:X46)</f>
        <v>0</v>
      </c>
      <c r="AB3" s="66">
        <f>SUMIF(D7:D46,"F",Y7:Y46)</f>
        <v>0</v>
      </c>
    </row>
    <row r="4" spans="1:28" ht="20.100000000000001" customHeight="1" thickBot="1" x14ac:dyDescent="0.35">
      <c r="B4" s="15" t="s">
        <v>7</v>
      </c>
      <c r="C4" s="548">
        <f>COUNTIF(F7:W7,"&lt;6")</f>
        <v>0</v>
      </c>
      <c r="D4" s="548"/>
      <c r="E4" s="548"/>
      <c r="F4" s="548"/>
      <c r="G4" s="629" t="str">
        <f>'Perioda 1'!G4:J4</f>
        <v>2021 / 2022</v>
      </c>
      <c r="H4" s="629"/>
      <c r="I4" s="629"/>
      <c r="J4" s="6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6"/>
      <c r="W4" s="3"/>
      <c r="X4" s="87" t="s">
        <v>8</v>
      </c>
      <c r="Y4" s="4" t="s">
        <v>5</v>
      </c>
      <c r="Z4" s="17">
        <f>Y3+AA3</f>
        <v>0</v>
      </c>
      <c r="AA4" s="5" t="s">
        <v>4</v>
      </c>
      <c r="AB4" s="18">
        <f>Z3+AB3</f>
        <v>0</v>
      </c>
    </row>
    <row r="5" spans="1:28" ht="70.5" customHeight="1" x14ac:dyDescent="0.25">
      <c r="A5" s="551" t="s">
        <v>44</v>
      </c>
      <c r="B5" s="554" t="s">
        <v>9</v>
      </c>
      <c r="C5" s="555"/>
      <c r="D5" s="555"/>
      <c r="E5" s="556"/>
      <c r="F5" s="535" t="s">
        <v>51</v>
      </c>
      <c r="G5" s="536"/>
      <c r="H5" s="537"/>
      <c r="I5" s="553" t="s">
        <v>11</v>
      </c>
      <c r="J5" s="553"/>
      <c r="K5" s="82" t="s">
        <v>52</v>
      </c>
      <c r="L5" s="534" t="s">
        <v>13</v>
      </c>
      <c r="M5" s="534"/>
      <c r="N5" s="534"/>
      <c r="O5" s="534" t="s">
        <v>32</v>
      </c>
      <c r="P5" s="534"/>
      <c r="Q5" s="534"/>
      <c r="R5" s="83" t="s">
        <v>53</v>
      </c>
      <c r="S5" s="83" t="s">
        <v>15</v>
      </c>
      <c r="T5" s="535" t="s">
        <v>16</v>
      </c>
      <c r="U5" s="536"/>
      <c r="V5" s="536"/>
      <c r="W5" s="537"/>
      <c r="X5" s="538" t="s">
        <v>17</v>
      </c>
      <c r="Y5" s="538"/>
      <c r="Z5" s="539" t="s">
        <v>18</v>
      </c>
      <c r="AA5" s="541" t="s">
        <v>19</v>
      </c>
      <c r="AB5" s="543" t="s">
        <v>20</v>
      </c>
    </row>
    <row r="6" spans="1:28" ht="90.75" customHeight="1" thickBot="1" x14ac:dyDescent="0.3">
      <c r="A6" s="552"/>
      <c r="B6" s="19" t="s">
        <v>21</v>
      </c>
      <c r="C6" s="19" t="s">
        <v>22</v>
      </c>
      <c r="D6" s="6" t="s">
        <v>23</v>
      </c>
      <c r="E6" s="86" t="s">
        <v>24</v>
      </c>
      <c r="F6" s="100" t="str">
        <f>'Perioda 1'!F6</f>
        <v>Gjuhë amtare</v>
      </c>
      <c r="G6" s="100" t="str">
        <f>'Perioda 1'!G6</f>
        <v>Gjuhë angleze</v>
      </c>
      <c r="H6" s="100">
        <f>'Perioda 1'!H6</f>
        <v>0</v>
      </c>
      <c r="I6" s="100" t="str">
        <f>'Perioda 1'!I6</f>
        <v>Edukatë muzikore</v>
      </c>
      <c r="J6" s="100" t="str">
        <f>'Perioda 1'!J6</f>
        <v>Edukatë Figurative</v>
      </c>
      <c r="K6" s="100" t="str">
        <f>'Perioda 1'!K6</f>
        <v>Matematikë</v>
      </c>
      <c r="L6" s="100" t="str">
        <f>'Perioda 1'!L6</f>
        <v>Njeriu dhe natyra</v>
      </c>
      <c r="M6" s="100">
        <f>'Perioda 1'!M6</f>
        <v>0</v>
      </c>
      <c r="N6" s="100">
        <f>'Perioda 1'!N6</f>
        <v>0</v>
      </c>
      <c r="O6" s="100" t="str">
        <f>'Perioda 1'!O6</f>
        <v>Shoqëria dhe mjedisi</v>
      </c>
      <c r="P6" s="100">
        <f>'Perioda 1'!P6</f>
        <v>0</v>
      </c>
      <c r="Q6" s="100">
        <f>'Perioda 1'!Q6</f>
        <v>0</v>
      </c>
      <c r="R6" s="100" t="str">
        <f>'Perioda 1'!R6</f>
        <v>Ed. fizike, sportet &amp; shëndeti</v>
      </c>
      <c r="S6" s="100" t="str">
        <f>'Perioda 1'!S6</f>
        <v>Shkathtësi për jetë</v>
      </c>
      <c r="T6" s="100" t="str">
        <f>'Perioda 1'!T6</f>
        <v>MZ</v>
      </c>
      <c r="U6" s="100" t="str">
        <f>'Perioda 1'!U6</f>
        <v>MZ</v>
      </c>
      <c r="V6" s="100" t="str">
        <f>'Perioda 1'!V6</f>
        <v>M.Z</v>
      </c>
      <c r="W6" s="100" t="str">
        <f>'Perioda 1'!W6</f>
        <v>M.Z</v>
      </c>
      <c r="X6" s="84" t="s">
        <v>26</v>
      </c>
      <c r="Y6" s="85" t="s">
        <v>25</v>
      </c>
      <c r="Z6" s="540"/>
      <c r="AA6" s="542"/>
      <c r="AB6" s="544"/>
    </row>
    <row r="7" spans="1:28" ht="18" customHeight="1" x14ac:dyDescent="0.3">
      <c r="A7" s="30">
        <v>1</v>
      </c>
      <c r="B7" s="512">
        <f>'Perioda 1'!B7</f>
        <v>0</v>
      </c>
      <c r="C7" s="512">
        <f>'Perioda 1'!C7</f>
        <v>0</v>
      </c>
      <c r="D7" s="514">
        <f>'Perioda 1'!D7</f>
        <v>0</v>
      </c>
      <c r="E7" s="88" t="s">
        <v>55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7"/>
      <c r="Y7" s="68"/>
      <c r="Z7" s="301" t="e">
        <f>IF(OR(F7=1,G7=1,H7=1,I7=1,J7=1,K7=1,L7=1,M7=1,N7=1,O7=1,P7=1,Q7=1,R7=1,S7=1,T7=1,U7=1,V7=1,W7=1),1,ROUND(SUM(F7:W7)/$C$4,2))</f>
        <v>#DIV/0!</v>
      </c>
      <c r="AA7" s="8">
        <f>COUNTIF(F7:W7,"=1")</f>
        <v>0</v>
      </c>
      <c r="AB7" s="101" t="e">
        <f>IF(OR(F7=1,G7=1,H7=1,I7=1,J7=1,K7=1,L7=1,M7=1,N7=1,O7=1,P7=1,Q7=1,R7=1,S7=1,T7=1,U7=1,V7=1,W7=1),1,ROUND(SUM(F7:W7)/$C$4,0))</f>
        <v>#DIV/0!</v>
      </c>
    </row>
    <row r="8" spans="1:28" ht="18" customHeight="1" x14ac:dyDescent="0.3">
      <c r="A8" s="32">
        <v>2</v>
      </c>
      <c r="B8" s="512">
        <f>'Perioda 1'!B8</f>
        <v>0</v>
      </c>
      <c r="C8" s="512">
        <f>'Perioda 1'!C8</f>
        <v>0</v>
      </c>
      <c r="D8" s="514">
        <f>'Perioda 1'!D8</f>
        <v>0</v>
      </c>
      <c r="E8" s="88" t="s">
        <v>55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0"/>
      <c r="U8" s="20"/>
      <c r="V8" s="26"/>
      <c r="W8" s="26"/>
      <c r="X8" s="7"/>
      <c r="Y8" s="68"/>
      <c r="Z8" s="301" t="e">
        <f t="shared" ref="Z8:Z46" si="0">IF(OR(F8=1,G8=1,H8=1,I8=1,J8=1,K8=1,L8=1,M8=1,N8=1,O8=1,P8=1,Q8=1,R8=1,S8=1,T8=1,U8=1,V8=1,W8=1),1,ROUND(SUM(F8:W8)/$C$4,2))</f>
        <v>#DIV/0!</v>
      </c>
      <c r="AA8" s="9">
        <f t="shared" ref="AA8:AA46" si="1">COUNTIF(F8:W8,"=1")</f>
        <v>0</v>
      </c>
      <c r="AB8" s="102" t="e">
        <f>IF(OR(F8=1,G8=1,H8=1,I8=1,J8=1,K8=1,L8=1,M8=1,N8=1,O8=1,P8=1,Q8=1,R8=1,S8=1,T8=1,U8=1,V8=1,W8=1),1,ROUND(SUM(F8:W8)/$C$4,0))</f>
        <v>#DIV/0!</v>
      </c>
    </row>
    <row r="9" spans="1:28" ht="18" customHeight="1" x14ac:dyDescent="0.3">
      <c r="A9" s="32">
        <v>3</v>
      </c>
      <c r="B9" s="512">
        <f>'Perioda 1'!B9</f>
        <v>0</v>
      </c>
      <c r="C9" s="512">
        <f>'Perioda 1'!C9</f>
        <v>0</v>
      </c>
      <c r="D9" s="514">
        <f>'Perioda 1'!D9</f>
        <v>0</v>
      </c>
      <c r="E9" s="88" t="s">
        <v>55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0"/>
      <c r="U9" s="20"/>
      <c r="V9" s="26"/>
      <c r="W9" s="26"/>
      <c r="X9" s="7"/>
      <c r="Y9" s="68"/>
      <c r="Z9" s="301" t="e">
        <f t="shared" si="0"/>
        <v>#DIV/0!</v>
      </c>
      <c r="AA9" s="9">
        <f t="shared" si="1"/>
        <v>0</v>
      </c>
      <c r="AB9" s="102" t="e">
        <f t="shared" ref="AB9:AB46" si="2">IF(OR(F9=1,G9=1,H9=1,I9=1,J9=1,K9=1,L9=1,M9=1,N9=1,O9=1,P9=1,Q9=1,R9=1,S9=1,T9=1,U9=1,V9=1,W9=1),1,ROUND(SUM(F9:W9)/$C$4,0))</f>
        <v>#DIV/0!</v>
      </c>
    </row>
    <row r="10" spans="1:28" ht="18" customHeight="1" x14ac:dyDescent="0.3">
      <c r="A10" s="32">
        <v>4</v>
      </c>
      <c r="B10" s="512">
        <f>'Perioda 1'!B10</f>
        <v>0</v>
      </c>
      <c r="C10" s="512">
        <f>'Perioda 1'!C10</f>
        <v>0</v>
      </c>
      <c r="D10" s="514">
        <f>'Perioda 1'!D10</f>
        <v>0</v>
      </c>
      <c r="E10" s="88" t="s">
        <v>55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7"/>
      <c r="Y10" s="68"/>
      <c r="Z10" s="301" t="e">
        <f t="shared" si="0"/>
        <v>#DIV/0!</v>
      </c>
      <c r="AA10" s="9">
        <f t="shared" si="1"/>
        <v>0</v>
      </c>
      <c r="AB10" s="102" t="e">
        <f t="shared" si="2"/>
        <v>#DIV/0!</v>
      </c>
    </row>
    <row r="11" spans="1:28" ht="18" customHeight="1" x14ac:dyDescent="0.3">
      <c r="A11" s="32">
        <v>5</v>
      </c>
      <c r="B11" s="512">
        <f>'Perioda 1'!B11</f>
        <v>0</v>
      </c>
      <c r="C11" s="512">
        <f>'Perioda 1'!C11</f>
        <v>0</v>
      </c>
      <c r="D11" s="514">
        <f>'Perioda 1'!D11</f>
        <v>0</v>
      </c>
      <c r="E11" s="88" t="s">
        <v>55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7"/>
      <c r="Y11" s="68"/>
      <c r="Z11" s="301" t="e">
        <f t="shared" si="0"/>
        <v>#DIV/0!</v>
      </c>
      <c r="AA11" s="9">
        <f t="shared" si="1"/>
        <v>0</v>
      </c>
      <c r="AB11" s="102" t="e">
        <f t="shared" si="2"/>
        <v>#DIV/0!</v>
      </c>
    </row>
    <row r="12" spans="1:28" ht="18" customHeight="1" x14ac:dyDescent="0.3">
      <c r="A12" s="32">
        <v>6</v>
      </c>
      <c r="B12" s="512">
        <f>'Perioda 1'!B12</f>
        <v>0</v>
      </c>
      <c r="C12" s="512">
        <f>'Perioda 1'!C12</f>
        <v>0</v>
      </c>
      <c r="D12" s="514">
        <f>'Perioda 1'!D12</f>
        <v>0</v>
      </c>
      <c r="E12" s="88" t="s">
        <v>55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7"/>
      <c r="Y12" s="68"/>
      <c r="Z12" s="301" t="e">
        <f t="shared" si="0"/>
        <v>#DIV/0!</v>
      </c>
      <c r="AA12" s="9">
        <f t="shared" si="1"/>
        <v>0</v>
      </c>
      <c r="AB12" s="102" t="e">
        <f t="shared" si="2"/>
        <v>#DIV/0!</v>
      </c>
    </row>
    <row r="13" spans="1:28" ht="18" customHeight="1" x14ac:dyDescent="0.3">
      <c r="A13" s="32">
        <v>7</v>
      </c>
      <c r="B13" s="512">
        <f>'Perioda 1'!B13</f>
        <v>0</v>
      </c>
      <c r="C13" s="512">
        <f>'Perioda 1'!C13</f>
        <v>0</v>
      </c>
      <c r="D13" s="514">
        <f>'Perioda 1'!D13</f>
        <v>0</v>
      </c>
      <c r="E13" s="88" t="s">
        <v>55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0"/>
      <c r="U13" s="20"/>
      <c r="V13" s="20"/>
      <c r="W13" s="20"/>
      <c r="X13" s="7"/>
      <c r="Y13" s="68"/>
      <c r="Z13" s="301" t="e">
        <f t="shared" si="0"/>
        <v>#DIV/0!</v>
      </c>
      <c r="AA13" s="9">
        <f t="shared" si="1"/>
        <v>0</v>
      </c>
      <c r="AB13" s="102" t="e">
        <f t="shared" si="2"/>
        <v>#DIV/0!</v>
      </c>
    </row>
    <row r="14" spans="1:28" ht="18" customHeight="1" x14ac:dyDescent="0.3">
      <c r="A14" s="32">
        <v>8</v>
      </c>
      <c r="B14" s="512">
        <f>'Perioda 1'!B14</f>
        <v>0</v>
      </c>
      <c r="C14" s="512">
        <f>'Perioda 1'!C14</f>
        <v>0</v>
      </c>
      <c r="D14" s="514">
        <f>'Perioda 1'!D14</f>
        <v>0</v>
      </c>
      <c r="E14" s="88" t="s">
        <v>55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0"/>
      <c r="U14" s="20"/>
      <c r="V14" s="20"/>
      <c r="W14" s="20"/>
      <c r="X14" s="7"/>
      <c r="Y14" s="68"/>
      <c r="Z14" s="301" t="e">
        <f t="shared" si="0"/>
        <v>#DIV/0!</v>
      </c>
      <c r="AA14" s="9">
        <f t="shared" si="1"/>
        <v>0</v>
      </c>
      <c r="AB14" s="102" t="e">
        <f t="shared" si="2"/>
        <v>#DIV/0!</v>
      </c>
    </row>
    <row r="15" spans="1:28" ht="18" customHeight="1" x14ac:dyDescent="0.3">
      <c r="A15" s="32">
        <v>9</v>
      </c>
      <c r="B15" s="512">
        <f>'Perioda 1'!B15</f>
        <v>0</v>
      </c>
      <c r="C15" s="512">
        <f>'Perioda 1'!C15</f>
        <v>0</v>
      </c>
      <c r="D15" s="514">
        <f>'Perioda 1'!D15</f>
        <v>0</v>
      </c>
      <c r="E15" s="88" t="s">
        <v>55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0"/>
      <c r="U15" s="20"/>
      <c r="V15" s="20"/>
      <c r="W15" s="20"/>
      <c r="X15" s="7"/>
      <c r="Y15" s="68"/>
      <c r="Z15" s="301" t="e">
        <f t="shared" si="0"/>
        <v>#DIV/0!</v>
      </c>
      <c r="AA15" s="9">
        <f t="shared" si="1"/>
        <v>0</v>
      </c>
      <c r="AB15" s="102" t="e">
        <f t="shared" si="2"/>
        <v>#DIV/0!</v>
      </c>
    </row>
    <row r="16" spans="1:28" ht="18" customHeight="1" x14ac:dyDescent="0.3">
      <c r="A16" s="32">
        <v>10</v>
      </c>
      <c r="B16" s="512">
        <f>'Perioda 1'!B16</f>
        <v>0</v>
      </c>
      <c r="C16" s="512">
        <f>'Perioda 1'!C16</f>
        <v>0</v>
      </c>
      <c r="D16" s="514">
        <f>'Perioda 1'!D16</f>
        <v>0</v>
      </c>
      <c r="E16" s="88" t="s">
        <v>55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0"/>
      <c r="U16" s="20"/>
      <c r="V16" s="20"/>
      <c r="W16" s="20"/>
      <c r="X16" s="7"/>
      <c r="Y16" s="68"/>
      <c r="Z16" s="301" t="e">
        <f t="shared" si="0"/>
        <v>#DIV/0!</v>
      </c>
      <c r="AA16" s="9">
        <f t="shared" si="1"/>
        <v>0</v>
      </c>
      <c r="AB16" s="102" t="e">
        <f t="shared" si="2"/>
        <v>#DIV/0!</v>
      </c>
    </row>
    <row r="17" spans="1:28" ht="18" customHeight="1" x14ac:dyDescent="0.3">
      <c r="A17" s="32">
        <v>11</v>
      </c>
      <c r="B17" s="512">
        <f>'Perioda 1'!B17</f>
        <v>0</v>
      </c>
      <c r="C17" s="512">
        <f>'Perioda 1'!C17</f>
        <v>0</v>
      </c>
      <c r="D17" s="514">
        <f>'Perioda 1'!D17</f>
        <v>0</v>
      </c>
      <c r="E17" s="88" t="s">
        <v>55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0"/>
      <c r="U17" s="20"/>
      <c r="V17" s="20"/>
      <c r="W17" s="20"/>
      <c r="X17" s="7"/>
      <c r="Y17" s="68"/>
      <c r="Z17" s="301" t="e">
        <f t="shared" si="0"/>
        <v>#DIV/0!</v>
      </c>
      <c r="AA17" s="9">
        <f t="shared" si="1"/>
        <v>0</v>
      </c>
      <c r="AB17" s="102" t="e">
        <f t="shared" si="2"/>
        <v>#DIV/0!</v>
      </c>
    </row>
    <row r="18" spans="1:28" ht="18" customHeight="1" x14ac:dyDescent="0.3">
      <c r="A18" s="32">
        <v>12</v>
      </c>
      <c r="B18" s="512">
        <f>'Perioda 1'!B18</f>
        <v>0</v>
      </c>
      <c r="C18" s="512">
        <f>'Perioda 1'!C18</f>
        <v>0</v>
      </c>
      <c r="D18" s="514">
        <f>'Perioda 1'!D18</f>
        <v>0</v>
      </c>
      <c r="E18" s="88" t="s">
        <v>55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0"/>
      <c r="W18" s="20"/>
      <c r="X18" s="7"/>
      <c r="Y18" s="68"/>
      <c r="Z18" s="301" t="e">
        <f t="shared" si="0"/>
        <v>#DIV/0!</v>
      </c>
      <c r="AA18" s="9">
        <f t="shared" si="1"/>
        <v>0</v>
      </c>
      <c r="AB18" s="102" t="e">
        <f t="shared" si="2"/>
        <v>#DIV/0!</v>
      </c>
    </row>
    <row r="19" spans="1:28" ht="18" customHeight="1" x14ac:dyDescent="0.3">
      <c r="A19" s="32">
        <v>13</v>
      </c>
      <c r="B19" s="512">
        <f>'Perioda 1'!B19</f>
        <v>0</v>
      </c>
      <c r="C19" s="512">
        <f>'Perioda 1'!C19</f>
        <v>0</v>
      </c>
      <c r="D19" s="514">
        <f>'Perioda 1'!D19</f>
        <v>0</v>
      </c>
      <c r="E19" s="88" t="s">
        <v>55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0"/>
      <c r="W19" s="20"/>
      <c r="X19" s="7"/>
      <c r="Y19" s="68"/>
      <c r="Z19" s="301" t="e">
        <f t="shared" si="0"/>
        <v>#DIV/0!</v>
      </c>
      <c r="AA19" s="9">
        <f t="shared" si="1"/>
        <v>0</v>
      </c>
      <c r="AB19" s="102" t="e">
        <f t="shared" si="2"/>
        <v>#DIV/0!</v>
      </c>
    </row>
    <row r="20" spans="1:28" ht="18" customHeight="1" x14ac:dyDescent="0.3">
      <c r="A20" s="32">
        <v>14</v>
      </c>
      <c r="B20" s="512">
        <f>'Perioda 1'!B20</f>
        <v>0</v>
      </c>
      <c r="C20" s="512">
        <f>'Perioda 1'!C20</f>
        <v>0</v>
      </c>
      <c r="D20" s="514">
        <f>'Perioda 1'!D20</f>
        <v>0</v>
      </c>
      <c r="E20" s="88" t="s">
        <v>55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0"/>
      <c r="U20" s="20"/>
      <c r="V20" s="20"/>
      <c r="W20" s="20"/>
      <c r="X20" s="7"/>
      <c r="Y20" s="68"/>
      <c r="Z20" s="301" t="e">
        <f t="shared" si="0"/>
        <v>#DIV/0!</v>
      </c>
      <c r="AA20" s="9">
        <f t="shared" si="1"/>
        <v>0</v>
      </c>
      <c r="AB20" s="102" t="e">
        <f t="shared" si="2"/>
        <v>#DIV/0!</v>
      </c>
    </row>
    <row r="21" spans="1:28" ht="18" customHeight="1" x14ac:dyDescent="0.3">
      <c r="A21" s="32">
        <v>15</v>
      </c>
      <c r="B21" s="512">
        <f>'Perioda 1'!B21</f>
        <v>0</v>
      </c>
      <c r="C21" s="512">
        <f>'Perioda 1'!C21</f>
        <v>0</v>
      </c>
      <c r="D21" s="514">
        <f>'Perioda 1'!D21</f>
        <v>0</v>
      </c>
      <c r="E21" s="88" t="s">
        <v>55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0"/>
      <c r="U21" s="20"/>
      <c r="V21" s="20"/>
      <c r="W21" s="20"/>
      <c r="X21" s="7"/>
      <c r="Y21" s="68"/>
      <c r="Z21" s="301" t="e">
        <f t="shared" si="0"/>
        <v>#DIV/0!</v>
      </c>
      <c r="AA21" s="9">
        <f t="shared" si="1"/>
        <v>0</v>
      </c>
      <c r="AB21" s="102" t="e">
        <f t="shared" si="2"/>
        <v>#DIV/0!</v>
      </c>
    </row>
    <row r="22" spans="1:28" ht="18" customHeight="1" x14ac:dyDescent="0.3">
      <c r="A22" s="32">
        <v>16</v>
      </c>
      <c r="B22" s="512">
        <f>'Perioda 1'!B22</f>
        <v>0</v>
      </c>
      <c r="C22" s="512">
        <f>'Perioda 1'!C22</f>
        <v>0</v>
      </c>
      <c r="D22" s="514">
        <f>'Perioda 1'!D22</f>
        <v>0</v>
      </c>
      <c r="E22" s="88" t="s">
        <v>55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0"/>
      <c r="U22" s="20"/>
      <c r="V22" s="20"/>
      <c r="W22" s="20"/>
      <c r="X22" s="7"/>
      <c r="Y22" s="68"/>
      <c r="Z22" s="301" t="e">
        <f t="shared" si="0"/>
        <v>#DIV/0!</v>
      </c>
      <c r="AA22" s="9">
        <f t="shared" si="1"/>
        <v>0</v>
      </c>
      <c r="AB22" s="102" t="e">
        <f t="shared" si="2"/>
        <v>#DIV/0!</v>
      </c>
    </row>
    <row r="23" spans="1:28" ht="18" customHeight="1" x14ac:dyDescent="0.3">
      <c r="A23" s="32">
        <v>17</v>
      </c>
      <c r="B23" s="512">
        <f>'Perioda 1'!B23</f>
        <v>0</v>
      </c>
      <c r="C23" s="512">
        <f>'Perioda 1'!C23</f>
        <v>0</v>
      </c>
      <c r="D23" s="514">
        <f>'Perioda 1'!D23</f>
        <v>0</v>
      </c>
      <c r="E23" s="88" t="s">
        <v>55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0"/>
      <c r="U23" s="20"/>
      <c r="V23" s="20"/>
      <c r="W23" s="20"/>
      <c r="X23" s="7"/>
      <c r="Y23" s="68"/>
      <c r="Z23" s="301" t="e">
        <f t="shared" si="0"/>
        <v>#DIV/0!</v>
      </c>
      <c r="AA23" s="9">
        <f t="shared" si="1"/>
        <v>0</v>
      </c>
      <c r="AB23" s="102" t="e">
        <f t="shared" si="2"/>
        <v>#DIV/0!</v>
      </c>
    </row>
    <row r="24" spans="1:28" ht="18" customHeight="1" x14ac:dyDescent="0.3">
      <c r="A24" s="32">
        <v>18</v>
      </c>
      <c r="B24" s="512">
        <f>'Perioda 1'!B24</f>
        <v>0</v>
      </c>
      <c r="C24" s="512">
        <f>'Perioda 1'!C24</f>
        <v>0</v>
      </c>
      <c r="D24" s="514">
        <f>'Perioda 1'!D24</f>
        <v>0</v>
      </c>
      <c r="E24" s="88" t="s">
        <v>55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0"/>
      <c r="U24" s="20"/>
      <c r="V24" s="20"/>
      <c r="W24" s="20"/>
      <c r="X24" s="7"/>
      <c r="Y24" s="68"/>
      <c r="Z24" s="301" t="e">
        <f t="shared" si="0"/>
        <v>#DIV/0!</v>
      </c>
      <c r="AA24" s="9">
        <f t="shared" si="1"/>
        <v>0</v>
      </c>
      <c r="AB24" s="102" t="e">
        <f t="shared" si="2"/>
        <v>#DIV/0!</v>
      </c>
    </row>
    <row r="25" spans="1:28" ht="18" customHeight="1" x14ac:dyDescent="0.3">
      <c r="A25" s="32">
        <v>19</v>
      </c>
      <c r="B25" s="512">
        <f>'Perioda 1'!B25</f>
        <v>0</v>
      </c>
      <c r="C25" s="512">
        <f>'Perioda 1'!C25</f>
        <v>0</v>
      </c>
      <c r="D25" s="514">
        <f>'Perioda 1'!D25</f>
        <v>0</v>
      </c>
      <c r="E25" s="88" t="s">
        <v>55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0"/>
      <c r="U25" s="20"/>
      <c r="V25" s="20"/>
      <c r="W25" s="20"/>
      <c r="X25" s="7"/>
      <c r="Y25" s="68"/>
      <c r="Z25" s="301" t="e">
        <f t="shared" si="0"/>
        <v>#DIV/0!</v>
      </c>
      <c r="AA25" s="9">
        <f t="shared" si="1"/>
        <v>0</v>
      </c>
      <c r="AB25" s="102" t="e">
        <f t="shared" si="2"/>
        <v>#DIV/0!</v>
      </c>
    </row>
    <row r="26" spans="1:28" ht="18" customHeight="1" x14ac:dyDescent="0.3">
      <c r="A26" s="32">
        <v>20</v>
      </c>
      <c r="B26" s="512">
        <f>'Perioda 1'!B26</f>
        <v>0</v>
      </c>
      <c r="C26" s="512">
        <f>'Perioda 1'!C26</f>
        <v>0</v>
      </c>
      <c r="D26" s="514">
        <f>'Perioda 1'!D26</f>
        <v>0</v>
      </c>
      <c r="E26" s="88" t="s">
        <v>55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0"/>
      <c r="U26" s="20"/>
      <c r="V26" s="20"/>
      <c r="W26" s="20"/>
      <c r="X26" s="7"/>
      <c r="Y26" s="68"/>
      <c r="Z26" s="301" t="e">
        <f t="shared" si="0"/>
        <v>#DIV/0!</v>
      </c>
      <c r="AA26" s="9">
        <f t="shared" si="1"/>
        <v>0</v>
      </c>
      <c r="AB26" s="102" t="e">
        <f t="shared" si="2"/>
        <v>#DIV/0!</v>
      </c>
    </row>
    <row r="27" spans="1:28" ht="18" customHeight="1" x14ac:dyDescent="0.3">
      <c r="A27" s="32">
        <v>21</v>
      </c>
      <c r="B27" s="512">
        <f>'Perioda 1'!B27</f>
        <v>0</v>
      </c>
      <c r="C27" s="512">
        <f>'Perioda 1'!C27</f>
        <v>0</v>
      </c>
      <c r="D27" s="514">
        <f>'Perioda 1'!D27</f>
        <v>0</v>
      </c>
      <c r="E27" s="88" t="s">
        <v>55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0"/>
      <c r="U27" s="20"/>
      <c r="V27" s="20"/>
      <c r="W27" s="20"/>
      <c r="X27" s="7"/>
      <c r="Y27" s="68"/>
      <c r="Z27" s="301" t="e">
        <f t="shared" si="0"/>
        <v>#DIV/0!</v>
      </c>
      <c r="AA27" s="9">
        <f t="shared" si="1"/>
        <v>0</v>
      </c>
      <c r="AB27" s="102" t="e">
        <f t="shared" si="2"/>
        <v>#DIV/0!</v>
      </c>
    </row>
    <row r="28" spans="1:28" ht="18" customHeight="1" x14ac:dyDescent="0.3">
      <c r="A28" s="32">
        <v>22</v>
      </c>
      <c r="B28" s="512">
        <f>'Perioda 1'!B28</f>
        <v>0</v>
      </c>
      <c r="C28" s="512">
        <f>'Perioda 1'!C28</f>
        <v>0</v>
      </c>
      <c r="D28" s="514">
        <f>'Perioda 1'!D28</f>
        <v>0</v>
      </c>
      <c r="E28" s="88" t="s">
        <v>55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0"/>
      <c r="U28" s="20"/>
      <c r="V28" s="20"/>
      <c r="W28" s="20"/>
      <c r="X28" s="7"/>
      <c r="Y28" s="68"/>
      <c r="Z28" s="301" t="e">
        <f t="shared" si="0"/>
        <v>#DIV/0!</v>
      </c>
      <c r="AA28" s="9">
        <f t="shared" si="1"/>
        <v>0</v>
      </c>
      <c r="AB28" s="102" t="e">
        <f t="shared" si="2"/>
        <v>#DIV/0!</v>
      </c>
    </row>
    <row r="29" spans="1:28" ht="18" customHeight="1" x14ac:dyDescent="0.3">
      <c r="A29" s="32">
        <v>23</v>
      </c>
      <c r="B29" s="512">
        <f>'Perioda 1'!B29</f>
        <v>0</v>
      </c>
      <c r="C29" s="512">
        <f>'Perioda 1'!C29</f>
        <v>0</v>
      </c>
      <c r="D29" s="514">
        <f>'Perioda 1'!D29</f>
        <v>0</v>
      </c>
      <c r="E29" s="88" t="s">
        <v>55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7"/>
      <c r="Y29" s="68"/>
      <c r="Z29" s="301" t="e">
        <f t="shared" si="0"/>
        <v>#DIV/0!</v>
      </c>
      <c r="AA29" s="9">
        <f t="shared" si="1"/>
        <v>0</v>
      </c>
      <c r="AB29" s="102" t="e">
        <f t="shared" si="2"/>
        <v>#DIV/0!</v>
      </c>
    </row>
    <row r="30" spans="1:28" ht="18" customHeight="1" x14ac:dyDescent="0.3">
      <c r="A30" s="32">
        <v>24</v>
      </c>
      <c r="B30" s="512">
        <f>'Perioda 1'!B30</f>
        <v>0</v>
      </c>
      <c r="C30" s="512">
        <f>'Perioda 1'!C30</f>
        <v>0</v>
      </c>
      <c r="D30" s="514">
        <f>'Perioda 1'!D30</f>
        <v>0</v>
      </c>
      <c r="E30" s="88" t="s">
        <v>55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7"/>
      <c r="Y30" s="68"/>
      <c r="Z30" s="301" t="e">
        <f t="shared" si="0"/>
        <v>#DIV/0!</v>
      </c>
      <c r="AA30" s="9">
        <f t="shared" si="1"/>
        <v>0</v>
      </c>
      <c r="AB30" s="102" t="e">
        <f t="shared" si="2"/>
        <v>#DIV/0!</v>
      </c>
    </row>
    <row r="31" spans="1:28" ht="18" customHeight="1" x14ac:dyDescent="0.3">
      <c r="A31" s="32">
        <v>25</v>
      </c>
      <c r="B31" s="512">
        <f>'Perioda 1'!B31</f>
        <v>0</v>
      </c>
      <c r="C31" s="512">
        <f>'Perioda 1'!C31</f>
        <v>0</v>
      </c>
      <c r="D31" s="514">
        <f>'Perioda 1'!D31</f>
        <v>0</v>
      </c>
      <c r="E31" s="88" t="s">
        <v>55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  <c r="Y31" s="68"/>
      <c r="Z31" s="301" t="e">
        <f t="shared" si="0"/>
        <v>#DIV/0!</v>
      </c>
      <c r="AA31" s="9">
        <f t="shared" si="1"/>
        <v>0</v>
      </c>
      <c r="AB31" s="102" t="e">
        <f t="shared" si="2"/>
        <v>#DIV/0!</v>
      </c>
    </row>
    <row r="32" spans="1:28" ht="18" customHeight="1" x14ac:dyDescent="0.3">
      <c r="A32" s="32">
        <v>26</v>
      </c>
      <c r="B32" s="512">
        <f>'Perioda 1'!B32</f>
        <v>0</v>
      </c>
      <c r="C32" s="512">
        <f>'Perioda 1'!C32</f>
        <v>0</v>
      </c>
      <c r="D32" s="514">
        <f>'Perioda 1'!D32</f>
        <v>0</v>
      </c>
      <c r="E32" s="88" t="s">
        <v>55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68"/>
      <c r="Z32" s="301" t="e">
        <f t="shared" si="0"/>
        <v>#DIV/0!</v>
      </c>
      <c r="AA32" s="9">
        <f t="shared" si="1"/>
        <v>0</v>
      </c>
      <c r="AB32" s="102" t="e">
        <f t="shared" si="2"/>
        <v>#DIV/0!</v>
      </c>
    </row>
    <row r="33" spans="1:28" ht="18" customHeight="1" x14ac:dyDescent="0.3">
      <c r="A33" s="32">
        <v>27</v>
      </c>
      <c r="B33" s="512">
        <f>'Perioda 1'!B33</f>
        <v>0</v>
      </c>
      <c r="C33" s="512">
        <f>'Perioda 1'!C33</f>
        <v>0</v>
      </c>
      <c r="D33" s="514">
        <f>'Perioda 1'!D33</f>
        <v>0</v>
      </c>
      <c r="E33" s="88" t="s">
        <v>55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7"/>
      <c r="Y33" s="68"/>
      <c r="Z33" s="301" t="e">
        <f t="shared" si="0"/>
        <v>#DIV/0!</v>
      </c>
      <c r="AA33" s="9">
        <f t="shared" si="1"/>
        <v>0</v>
      </c>
      <c r="AB33" s="102" t="e">
        <f t="shared" si="2"/>
        <v>#DIV/0!</v>
      </c>
    </row>
    <row r="34" spans="1:28" ht="18" customHeight="1" x14ac:dyDescent="0.3">
      <c r="A34" s="32">
        <v>28</v>
      </c>
      <c r="B34" s="512">
        <f>'Perioda 1'!B34</f>
        <v>0</v>
      </c>
      <c r="C34" s="512">
        <f>'Perioda 1'!C34</f>
        <v>0</v>
      </c>
      <c r="D34" s="514">
        <f>'Perioda 1'!D34</f>
        <v>0</v>
      </c>
      <c r="E34" s="88" t="s">
        <v>55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  <c r="Y34" s="68"/>
      <c r="Z34" s="301" t="e">
        <f t="shared" si="0"/>
        <v>#DIV/0!</v>
      </c>
      <c r="AA34" s="9">
        <f t="shared" si="1"/>
        <v>0</v>
      </c>
      <c r="AB34" s="102" t="e">
        <f t="shared" si="2"/>
        <v>#DIV/0!</v>
      </c>
    </row>
    <row r="35" spans="1:28" ht="18" customHeight="1" x14ac:dyDescent="0.3">
      <c r="A35" s="32">
        <v>29</v>
      </c>
      <c r="B35" s="512">
        <f>'Perioda 1'!B35</f>
        <v>0</v>
      </c>
      <c r="C35" s="512">
        <f>'Perioda 1'!C35</f>
        <v>0</v>
      </c>
      <c r="D35" s="514">
        <f>'Perioda 1'!D35</f>
        <v>0</v>
      </c>
      <c r="E35" s="88" t="s">
        <v>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  <c r="Y35" s="68"/>
      <c r="Z35" s="301" t="e">
        <f t="shared" si="0"/>
        <v>#DIV/0!</v>
      </c>
      <c r="AA35" s="9">
        <f t="shared" si="1"/>
        <v>0</v>
      </c>
      <c r="AB35" s="102" t="e">
        <f t="shared" si="2"/>
        <v>#DIV/0!</v>
      </c>
    </row>
    <row r="36" spans="1:28" ht="18" customHeight="1" x14ac:dyDescent="0.3">
      <c r="A36" s="32">
        <v>30</v>
      </c>
      <c r="B36" s="512">
        <f>'Perioda 1'!B36</f>
        <v>0</v>
      </c>
      <c r="C36" s="512">
        <f>'Perioda 1'!C36</f>
        <v>0</v>
      </c>
      <c r="D36" s="514">
        <f>'Perioda 1'!D36</f>
        <v>0</v>
      </c>
      <c r="E36" s="88" t="s">
        <v>55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  <c r="Y36" s="68"/>
      <c r="Z36" s="301" t="e">
        <f t="shared" si="0"/>
        <v>#DIV/0!</v>
      </c>
      <c r="AA36" s="9">
        <f t="shared" si="1"/>
        <v>0</v>
      </c>
      <c r="AB36" s="102" t="e">
        <f t="shared" si="2"/>
        <v>#DIV/0!</v>
      </c>
    </row>
    <row r="37" spans="1:28" ht="18" customHeight="1" x14ac:dyDescent="0.3">
      <c r="A37" s="32">
        <v>31</v>
      </c>
      <c r="B37" s="512">
        <f>'Perioda 1'!B37</f>
        <v>0</v>
      </c>
      <c r="C37" s="512">
        <f>'Perioda 1'!C37</f>
        <v>0</v>
      </c>
      <c r="D37" s="514">
        <f>'Perioda 1'!D37</f>
        <v>0</v>
      </c>
      <c r="E37" s="88" t="s">
        <v>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"/>
      <c r="Y37" s="68"/>
      <c r="Z37" s="301" t="e">
        <f t="shared" si="0"/>
        <v>#DIV/0!</v>
      </c>
      <c r="AA37" s="9">
        <f t="shared" si="1"/>
        <v>0</v>
      </c>
      <c r="AB37" s="102" t="e">
        <f t="shared" si="2"/>
        <v>#DIV/0!</v>
      </c>
    </row>
    <row r="38" spans="1:28" ht="18" customHeight="1" x14ac:dyDescent="0.3">
      <c r="A38" s="32">
        <v>32</v>
      </c>
      <c r="B38" s="512">
        <f>'Perioda 1'!B38</f>
        <v>0</v>
      </c>
      <c r="C38" s="512">
        <f>'Perioda 1'!C38</f>
        <v>0</v>
      </c>
      <c r="D38" s="514">
        <f>'Perioda 1'!D38</f>
        <v>0</v>
      </c>
      <c r="E38" s="88" t="s">
        <v>55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  <c r="Y38" s="68"/>
      <c r="Z38" s="301" t="e">
        <f t="shared" si="0"/>
        <v>#DIV/0!</v>
      </c>
      <c r="AA38" s="9">
        <f t="shared" si="1"/>
        <v>0</v>
      </c>
      <c r="AB38" s="102" t="e">
        <f t="shared" si="2"/>
        <v>#DIV/0!</v>
      </c>
    </row>
    <row r="39" spans="1:28" ht="18" customHeight="1" x14ac:dyDescent="0.3">
      <c r="A39" s="32">
        <v>33</v>
      </c>
      <c r="B39" s="512">
        <f>'Perioda 1'!B39</f>
        <v>0</v>
      </c>
      <c r="C39" s="512">
        <f>'Perioda 1'!C39</f>
        <v>0</v>
      </c>
      <c r="D39" s="514">
        <f>'Perioda 1'!D39</f>
        <v>0</v>
      </c>
      <c r="E39" s="88" t="s">
        <v>55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  <c r="Y39" s="68"/>
      <c r="Z39" s="301" t="e">
        <f t="shared" si="0"/>
        <v>#DIV/0!</v>
      </c>
      <c r="AA39" s="9">
        <f t="shared" si="1"/>
        <v>0</v>
      </c>
      <c r="AB39" s="102" t="e">
        <f t="shared" si="2"/>
        <v>#DIV/0!</v>
      </c>
    </row>
    <row r="40" spans="1:28" ht="18" customHeight="1" x14ac:dyDescent="0.3">
      <c r="A40" s="32">
        <v>34</v>
      </c>
      <c r="B40" s="512">
        <f>'Perioda 1'!B40</f>
        <v>0</v>
      </c>
      <c r="C40" s="512">
        <f>'Perioda 1'!C40</f>
        <v>0</v>
      </c>
      <c r="D40" s="514">
        <f>'Perioda 1'!D40</f>
        <v>0</v>
      </c>
      <c r="E40" s="88" t="s">
        <v>55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  <c r="Y40" s="68"/>
      <c r="Z40" s="301" t="e">
        <f t="shared" si="0"/>
        <v>#DIV/0!</v>
      </c>
      <c r="AA40" s="9">
        <f t="shared" si="1"/>
        <v>0</v>
      </c>
      <c r="AB40" s="102" t="e">
        <f t="shared" si="2"/>
        <v>#DIV/0!</v>
      </c>
    </row>
    <row r="41" spans="1:28" ht="18" customHeight="1" x14ac:dyDescent="0.3">
      <c r="A41" s="32">
        <v>35</v>
      </c>
      <c r="B41" s="512">
        <f>'Perioda 1'!B41</f>
        <v>0</v>
      </c>
      <c r="C41" s="512">
        <f>'Perioda 1'!C41</f>
        <v>0</v>
      </c>
      <c r="D41" s="514">
        <f>'Perioda 1'!D41</f>
        <v>0</v>
      </c>
      <c r="E41" s="88" t="s">
        <v>55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1"/>
      <c r="Y41" s="69"/>
      <c r="Z41" s="301" t="e">
        <f t="shared" si="0"/>
        <v>#DIV/0!</v>
      </c>
      <c r="AA41" s="9">
        <f t="shared" si="1"/>
        <v>0</v>
      </c>
      <c r="AB41" s="102" t="e">
        <f t="shared" si="2"/>
        <v>#DIV/0!</v>
      </c>
    </row>
    <row r="42" spans="1:28" ht="18" customHeight="1" x14ac:dyDescent="0.3">
      <c r="A42" s="32">
        <v>36</v>
      </c>
      <c r="B42" s="512">
        <f>'Perioda 1'!B42</f>
        <v>0</v>
      </c>
      <c r="C42" s="512">
        <f>'Perioda 1'!C42</f>
        <v>0</v>
      </c>
      <c r="D42" s="514">
        <f>'Perioda 1'!D42</f>
        <v>0</v>
      </c>
      <c r="E42" s="88" t="s">
        <v>55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68"/>
      <c r="Z42" s="301" t="e">
        <f t="shared" si="0"/>
        <v>#DIV/0!</v>
      </c>
      <c r="AA42" s="9">
        <f t="shared" si="1"/>
        <v>0</v>
      </c>
      <c r="AB42" s="102" t="e">
        <f t="shared" si="2"/>
        <v>#DIV/0!</v>
      </c>
    </row>
    <row r="43" spans="1:28" ht="18" customHeight="1" x14ac:dyDescent="0.3">
      <c r="A43" s="32">
        <v>37</v>
      </c>
      <c r="B43" s="512">
        <f>'Perioda 1'!B43</f>
        <v>0</v>
      </c>
      <c r="C43" s="512">
        <f>'Perioda 1'!C43</f>
        <v>0</v>
      </c>
      <c r="D43" s="514">
        <f>'Perioda 1'!D43</f>
        <v>0</v>
      </c>
      <c r="E43" s="88" t="s">
        <v>55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68"/>
      <c r="Z43" s="301" t="e">
        <f t="shared" si="0"/>
        <v>#DIV/0!</v>
      </c>
      <c r="AA43" s="9">
        <f t="shared" si="1"/>
        <v>0</v>
      </c>
      <c r="AB43" s="102" t="e">
        <f t="shared" si="2"/>
        <v>#DIV/0!</v>
      </c>
    </row>
    <row r="44" spans="1:28" ht="18" customHeight="1" x14ac:dyDescent="0.3">
      <c r="A44" s="32">
        <v>38</v>
      </c>
      <c r="B44" s="512">
        <f>'Perioda 1'!B44</f>
        <v>0</v>
      </c>
      <c r="C44" s="512">
        <f>'Perioda 1'!C44</f>
        <v>0</v>
      </c>
      <c r="D44" s="514">
        <f>'Perioda 1'!D44</f>
        <v>0</v>
      </c>
      <c r="E44" s="88" t="s">
        <v>55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68"/>
      <c r="Z44" s="301" t="e">
        <f t="shared" si="0"/>
        <v>#DIV/0!</v>
      </c>
      <c r="AA44" s="9">
        <f t="shared" si="1"/>
        <v>0</v>
      </c>
      <c r="AB44" s="102" t="e">
        <f t="shared" si="2"/>
        <v>#DIV/0!</v>
      </c>
    </row>
    <row r="45" spans="1:28" ht="18" customHeight="1" x14ac:dyDescent="0.3">
      <c r="A45" s="32">
        <v>39</v>
      </c>
      <c r="B45" s="512">
        <f>'Perioda 1'!B45</f>
        <v>0</v>
      </c>
      <c r="C45" s="512">
        <f>'Perioda 1'!C45</f>
        <v>0</v>
      </c>
      <c r="D45" s="514">
        <f>'Perioda 1'!D45</f>
        <v>0</v>
      </c>
      <c r="E45" s="88" t="s">
        <v>55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68"/>
      <c r="Z45" s="301" t="e">
        <f t="shared" si="0"/>
        <v>#DIV/0!</v>
      </c>
      <c r="AA45" s="9">
        <f t="shared" si="1"/>
        <v>0</v>
      </c>
      <c r="AB45" s="102" t="e">
        <f t="shared" si="2"/>
        <v>#DIV/0!</v>
      </c>
    </row>
    <row r="46" spans="1:28" ht="18" customHeight="1" thickBot="1" x14ac:dyDescent="0.35">
      <c r="A46" s="35">
        <v>40</v>
      </c>
      <c r="B46" s="513">
        <f>'Perioda 1'!B46</f>
        <v>0</v>
      </c>
      <c r="C46" s="513">
        <f>'Perioda 1'!C46</f>
        <v>0</v>
      </c>
      <c r="D46" s="515">
        <f>'Perioda 1'!D46</f>
        <v>0</v>
      </c>
      <c r="E46" s="38" t="s">
        <v>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70"/>
      <c r="Z46" s="302" t="e">
        <f t="shared" si="0"/>
        <v>#DIV/0!</v>
      </c>
      <c r="AA46" s="13">
        <f t="shared" si="1"/>
        <v>0</v>
      </c>
      <c r="AB46" s="103" t="e">
        <f t="shared" si="2"/>
        <v>#DIV/0!</v>
      </c>
    </row>
    <row r="47" spans="1:28" ht="16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29" t="s">
        <v>167</v>
      </c>
      <c r="V47" s="530"/>
      <c r="W47" s="531"/>
      <c r="X47" s="39">
        <f>SUM(X7:X46)</f>
        <v>0</v>
      </c>
      <c r="Y47" s="39">
        <f>SUM(Y7:Y46)</f>
        <v>0</v>
      </c>
      <c r="Z47" s="1"/>
      <c r="AA47" s="1"/>
      <c r="AB47" s="1"/>
    </row>
    <row r="48" spans="1:28" ht="16.5" thickBot="1" x14ac:dyDescent="0.3">
      <c r="A48" s="1"/>
      <c r="B48" s="1"/>
      <c r="C48" s="1"/>
      <c r="D48" s="1"/>
      <c r="E48" s="1"/>
      <c r="F48" s="1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90"/>
      <c r="V48" s="532" t="s">
        <v>27</v>
      </c>
      <c r="W48" s="532"/>
      <c r="X48" s="533">
        <f>X47+Y47</f>
        <v>0</v>
      </c>
      <c r="Y48" s="533"/>
      <c r="Z48" s="1"/>
      <c r="AA48" s="1"/>
      <c r="AB48" s="1"/>
    </row>
  </sheetData>
  <sheetProtection algorithmName="SHA-512" hashValue="SMTXTP5NFCQc8baLyJXLA3XIlLzXOV7H4Z/YfUx66Kenod9MfHP5c+r+2qDdx2mv5fr2QmxjP81tGEIqxBiZ0w==" saltValue="2q9j/Fg3AbrlQzwKhlPbUA==" spinCount="100000" sheet="1" objects="1" scenarios="1"/>
  <mergeCells count="27">
    <mergeCell ref="AB5:AB6"/>
    <mergeCell ref="U47:W47"/>
    <mergeCell ref="V48:W48"/>
    <mergeCell ref="X48:Y48"/>
    <mergeCell ref="L5:N5"/>
    <mergeCell ref="O5:Q5"/>
    <mergeCell ref="T5:W5"/>
    <mergeCell ref="X5:Y5"/>
    <mergeCell ref="Z5:Z6"/>
    <mergeCell ref="AA5:AA6"/>
    <mergeCell ref="C4:F4"/>
    <mergeCell ref="G4:J4"/>
    <mergeCell ref="A5:A6"/>
    <mergeCell ref="B5:E5"/>
    <mergeCell ref="F5:H5"/>
    <mergeCell ref="I5:J5"/>
    <mergeCell ref="C1:F1"/>
    <mergeCell ref="G1:J1"/>
    <mergeCell ref="Y1:Z1"/>
    <mergeCell ref="AA1:AB1"/>
    <mergeCell ref="C2:F2"/>
    <mergeCell ref="G2:J2"/>
    <mergeCell ref="M2:Q2"/>
    <mergeCell ref="X2:X3"/>
    <mergeCell ref="C3:F3"/>
    <mergeCell ref="G3:J3"/>
    <mergeCell ref="T1:X1"/>
  </mergeCells>
  <dataValidations count="1">
    <dataValidation type="decimal" operator="lessThanOrEqual" allowBlank="1" showInputMessage="1" showErrorMessage="1" errorTitle="Gabim!!!" error="Notat mund të jenë prej 1 deri 5. Për të panotuarit 0 !!!" sqref="F7:W46">
      <formula1>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Z32"/>
  <sheetViews>
    <sheetView zoomScale="90" zoomScaleNormal="90"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1.5703125" customWidth="1"/>
    <col min="2" max="2" width="17.28515625" customWidth="1"/>
    <col min="3" max="3" width="4.7109375" customWidth="1"/>
    <col min="4" max="26" width="6.7109375" customWidth="1"/>
  </cols>
  <sheetData>
    <row r="1" spans="1:26" x14ac:dyDescent="0.25">
      <c r="A1" s="631" t="s">
        <v>92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2"/>
    </row>
    <row r="2" spans="1:26" ht="6.75" customHeight="1" thickBot="1" x14ac:dyDescent="0.3">
      <c r="A2" s="631"/>
      <c r="B2" s="633"/>
      <c r="C2" s="631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4"/>
    </row>
    <row r="3" spans="1:26" ht="19.5" customHeight="1" thickTop="1" thickBot="1" x14ac:dyDescent="0.3">
      <c r="A3" s="603" t="s">
        <v>34</v>
      </c>
      <c r="B3" s="604" t="s">
        <v>35</v>
      </c>
      <c r="C3" s="606" t="s">
        <v>24</v>
      </c>
      <c r="D3" s="609" t="s">
        <v>36</v>
      </c>
      <c r="E3" s="575"/>
      <c r="F3" s="575"/>
      <c r="G3" s="575" t="s">
        <v>37</v>
      </c>
      <c r="H3" s="575"/>
      <c r="I3" s="575"/>
      <c r="J3" s="575" t="s">
        <v>38</v>
      </c>
      <c r="K3" s="575"/>
      <c r="L3" s="575"/>
      <c r="M3" s="575" t="s">
        <v>39</v>
      </c>
      <c r="N3" s="575"/>
      <c r="O3" s="575"/>
      <c r="P3" s="575" t="s">
        <v>40</v>
      </c>
      <c r="Q3" s="575"/>
      <c r="R3" s="575"/>
      <c r="S3" s="575" t="s">
        <v>41</v>
      </c>
      <c r="T3" s="575"/>
      <c r="U3" s="575"/>
      <c r="V3" s="575" t="s">
        <v>42</v>
      </c>
      <c r="W3" s="575"/>
      <c r="X3" s="575"/>
      <c r="Y3" s="575" t="s">
        <v>54</v>
      </c>
      <c r="Z3" s="611" t="s">
        <v>43</v>
      </c>
    </row>
    <row r="4" spans="1:26" ht="25.5" customHeight="1" thickBot="1" x14ac:dyDescent="0.3">
      <c r="A4" s="603"/>
      <c r="B4" s="605"/>
      <c r="C4" s="607"/>
      <c r="D4" s="613" t="s">
        <v>44</v>
      </c>
      <c r="E4" s="598"/>
      <c r="F4" s="598"/>
      <c r="G4" s="598" t="s">
        <v>44</v>
      </c>
      <c r="H4" s="598"/>
      <c r="I4" s="598"/>
      <c r="J4" s="598" t="s">
        <v>44</v>
      </c>
      <c r="K4" s="598"/>
      <c r="L4" s="598"/>
      <c r="M4" s="598" t="s">
        <v>44</v>
      </c>
      <c r="N4" s="598"/>
      <c r="O4" s="598"/>
      <c r="P4" s="598" t="s">
        <v>44</v>
      </c>
      <c r="Q4" s="598"/>
      <c r="R4" s="598"/>
      <c r="S4" s="598" t="s">
        <v>44</v>
      </c>
      <c r="T4" s="598"/>
      <c r="U4" s="598"/>
      <c r="V4" s="598" t="s">
        <v>44</v>
      </c>
      <c r="W4" s="598"/>
      <c r="X4" s="598"/>
      <c r="Y4" s="610"/>
      <c r="Z4" s="612"/>
    </row>
    <row r="5" spans="1:26" ht="26.25" customHeight="1" thickBot="1" x14ac:dyDescent="0.3">
      <c r="A5" s="603"/>
      <c r="B5" s="605"/>
      <c r="C5" s="608"/>
      <c r="D5" s="71" t="s">
        <v>1</v>
      </c>
      <c r="E5" s="72" t="s">
        <v>2</v>
      </c>
      <c r="F5" s="72" t="s">
        <v>45</v>
      </c>
      <c r="G5" s="72" t="s">
        <v>1</v>
      </c>
      <c r="H5" s="72" t="s">
        <v>2</v>
      </c>
      <c r="I5" s="72" t="s">
        <v>45</v>
      </c>
      <c r="J5" s="72" t="s">
        <v>1</v>
      </c>
      <c r="K5" s="72" t="s">
        <v>2</v>
      </c>
      <c r="L5" s="72" t="s">
        <v>45</v>
      </c>
      <c r="M5" s="72" t="s">
        <v>1</v>
      </c>
      <c r="N5" s="72" t="s">
        <v>2</v>
      </c>
      <c r="O5" s="72" t="s">
        <v>45</v>
      </c>
      <c r="P5" s="72" t="s">
        <v>1</v>
      </c>
      <c r="Q5" s="72" t="s">
        <v>2</v>
      </c>
      <c r="R5" s="72" t="s">
        <v>45</v>
      </c>
      <c r="S5" s="72" t="s">
        <v>1</v>
      </c>
      <c r="T5" s="72" t="s">
        <v>2</v>
      </c>
      <c r="U5" s="72" t="s">
        <v>45</v>
      </c>
      <c r="V5" s="72" t="s">
        <v>1</v>
      </c>
      <c r="W5" s="72" t="s">
        <v>2</v>
      </c>
      <c r="X5" s="72" t="s">
        <v>45</v>
      </c>
      <c r="Y5" s="72" t="s">
        <v>46</v>
      </c>
      <c r="Z5" s="73" t="s">
        <v>45</v>
      </c>
    </row>
    <row r="6" spans="1:26" ht="24.95" customHeight="1" thickBot="1" x14ac:dyDescent="0.3">
      <c r="A6" s="589" t="s">
        <v>10</v>
      </c>
      <c r="B6" s="74" t="str">
        <f>'Perioda 1'!F6</f>
        <v>Gjuhë amtare</v>
      </c>
      <c r="C6" s="28" t="s">
        <v>55</v>
      </c>
      <c r="D6" s="46">
        <f>COUNTIFS('Perioda 2'!D7:D46,"M",'Perioda 2'!F7:F46,"5")</f>
        <v>0</v>
      </c>
      <c r="E6" s="46">
        <f>COUNTIFS('Perioda 2'!D7:D46,"F",'Perioda 2'!F7:F46,"5")</f>
        <v>0</v>
      </c>
      <c r="F6" s="47" t="e">
        <f>((D6+E6)*100)/'Perioda 2'!C3</f>
        <v>#DIV/0!</v>
      </c>
      <c r="G6" s="46">
        <f>COUNTIFS('Perioda 2'!D7:D46,"M",'Perioda 2'!F7:F46,"4")</f>
        <v>0</v>
      </c>
      <c r="H6" s="46">
        <f>COUNTIFS('Perioda 2'!D7:D46,"F",'Perioda 2'!F7:F46,"4")</f>
        <v>0</v>
      </c>
      <c r="I6" s="47" t="e">
        <f>((G6+H6)*100)/'Perioda 2'!C3</f>
        <v>#DIV/0!</v>
      </c>
      <c r="J6" s="46">
        <f>COUNTIFS('Perioda 2'!D7:D46,"M",'Perioda 2'!F7:F46,"3")</f>
        <v>0</v>
      </c>
      <c r="K6" s="46">
        <f>COUNTIFS('Perioda 2'!D7:D46,"F",'Perioda 2'!F7:F46,"3")</f>
        <v>0</v>
      </c>
      <c r="L6" s="47" t="e">
        <f>((J6+K6)*100)/'Perioda 2'!C3</f>
        <v>#DIV/0!</v>
      </c>
      <c r="M6" s="46">
        <f>COUNTIFS('Perioda 2'!D7:D46,"M",'Perioda 2'!F7:F46,"2")</f>
        <v>0</v>
      </c>
      <c r="N6" s="46">
        <f>COUNTIFS('Perioda 2'!D7:D46,"F",'Perioda 2'!F7:F46,"2")</f>
        <v>0</v>
      </c>
      <c r="O6" s="47" t="e">
        <f>((M6+N6)*100)/'Perioda 2'!C3</f>
        <v>#DIV/0!</v>
      </c>
      <c r="P6" s="46">
        <f t="shared" ref="P6:Q8" si="0">SUM(D6,G6,J6,M6)</f>
        <v>0</v>
      </c>
      <c r="Q6" s="46">
        <f t="shared" si="0"/>
        <v>0</v>
      </c>
      <c r="R6" s="47" t="e">
        <f>((P6+Q6)*100)/'Perioda 2'!C3</f>
        <v>#DIV/0!</v>
      </c>
      <c r="S6" s="46">
        <f>COUNTIFS('Perioda 2'!D7:D46,"M",'Perioda 2'!F7:F46,"1")</f>
        <v>0</v>
      </c>
      <c r="T6" s="46">
        <f>COUNTIFS('Perioda 2'!D7:D46,"F",'Perioda 2'!F7:F46,"1")</f>
        <v>0</v>
      </c>
      <c r="U6" s="47" t="e">
        <f>((S6+T6)*100)/'Perioda 2'!C3</f>
        <v>#DIV/0!</v>
      </c>
      <c r="V6" s="46">
        <f>COUNTIFS('Perioda 2'!D7:D46,"M",'Perioda 2'!F7:F46,"0")</f>
        <v>0</v>
      </c>
      <c r="W6" s="46">
        <f>COUNTIFS('Perioda 2'!D7:D46,"F",'Perioda 2'!F7:F46,"0")</f>
        <v>0</v>
      </c>
      <c r="X6" s="47" t="e">
        <f>((V6+W6)*100)/'Perioda 2'!C3</f>
        <v>#DIV/0!</v>
      </c>
      <c r="Y6" s="91">
        <f>SUM(W6,V6,T6,S6,N6,M6,K6,J6,,H6,G6,E6,D6)</f>
        <v>0</v>
      </c>
      <c r="Z6" s="443" t="e">
        <f>((G32*(D6+E6))+(F32*(G6+H6))+(E32*(J6+K6))+(D32*(M6+N6))+(C32*(S6+T6)))/'Perioda 2'!C3</f>
        <v>#DIV/0!</v>
      </c>
    </row>
    <row r="7" spans="1:26" ht="24.95" customHeight="1" thickBot="1" x14ac:dyDescent="0.3">
      <c r="A7" s="589"/>
      <c r="B7" s="75" t="str">
        <f>'Perioda 1'!G6</f>
        <v>Gjuhë angleze</v>
      </c>
      <c r="C7" s="27" t="s">
        <v>55</v>
      </c>
      <c r="D7" s="48">
        <f>COUNTIFS('Perioda 2'!D7:D46,"M",'Perioda 2'!G7:G46,"5")</f>
        <v>0</v>
      </c>
      <c r="E7" s="48">
        <f>COUNTIFS('Perioda 2'!D7:D46,"F",'Perioda 2'!G7:G46,"5")</f>
        <v>0</v>
      </c>
      <c r="F7" s="49" t="e">
        <f>((D7+E7)*100)/'Perioda 2'!C3</f>
        <v>#DIV/0!</v>
      </c>
      <c r="G7" s="48">
        <f>COUNTIFS('Perioda 2'!D7:D46,"M",'Perioda 2'!G7:G46,"4")</f>
        <v>0</v>
      </c>
      <c r="H7" s="48">
        <f>COUNTIFS('Perioda 2'!D7:D46,"F",'Perioda 2'!G7:G46,"4")</f>
        <v>0</v>
      </c>
      <c r="I7" s="49" t="e">
        <f>((G7+H7)*100)/'Perioda 2'!C3</f>
        <v>#DIV/0!</v>
      </c>
      <c r="J7" s="48">
        <f>COUNTIFS('Perioda 2'!D7:D46,"M",'Perioda 2'!G7:G46,"3")</f>
        <v>0</v>
      </c>
      <c r="K7" s="48">
        <f>COUNTIFS('Perioda 2'!D7:D46,"F",'Perioda 2'!G7:G46,"3")</f>
        <v>0</v>
      </c>
      <c r="L7" s="49" t="e">
        <f>((J7+K7)*100)/'Perioda 2'!C3</f>
        <v>#DIV/0!</v>
      </c>
      <c r="M7" s="48">
        <f>COUNTIFS('Perioda 2'!D7:D46,"M",'Perioda 2'!G7:G46,"2")</f>
        <v>0</v>
      </c>
      <c r="N7" s="48">
        <f>COUNTIFS('Perioda 2'!D7:D46,"F",'Perioda 2'!G7:G46,"2")</f>
        <v>0</v>
      </c>
      <c r="O7" s="49" t="e">
        <f>((M7+N7)*100)/'Perioda 2'!C3</f>
        <v>#DIV/0!</v>
      </c>
      <c r="P7" s="48">
        <f t="shared" si="0"/>
        <v>0</v>
      </c>
      <c r="Q7" s="48">
        <f t="shared" si="0"/>
        <v>0</v>
      </c>
      <c r="R7" s="49" t="e">
        <f>((P7+Q7)*100)/'Perioda 2'!C3</f>
        <v>#DIV/0!</v>
      </c>
      <c r="S7" s="48">
        <f>COUNTIFS('Perioda 2'!D7:D46,"M",'Perioda 2'!G7:G46,"1")</f>
        <v>0</v>
      </c>
      <c r="T7" s="48">
        <f>COUNTIFS('Perioda 2'!D7:D46,"F",'Perioda 2'!G7:G46,"1")</f>
        <v>0</v>
      </c>
      <c r="U7" s="49" t="e">
        <f>((S7+T7)*100)/'Perioda 2'!C3</f>
        <v>#DIV/0!</v>
      </c>
      <c r="V7" s="48">
        <f>COUNTIFS('Perioda 2'!D7:D46,"M",'Perioda 2'!G7:G46,"0")</f>
        <v>0</v>
      </c>
      <c r="W7" s="48">
        <f>COUNTIFS('Perioda 2'!D7:D46,"F",'Perioda 2'!G7:G46,"0")</f>
        <v>0</v>
      </c>
      <c r="X7" s="49" t="e">
        <f>((V7+W7)*100)/'Perioda 2'!C3</f>
        <v>#DIV/0!</v>
      </c>
      <c r="Y7" s="92">
        <f>SUM(W7,V7,T7,S7,N7,M7,K7,J7,,H7,G7,E7,D7)</f>
        <v>0</v>
      </c>
      <c r="Z7" s="444" t="e">
        <f>((G32*(D7+E7))+(F32*(G7+H7))+(E32*(J7+K7))+(D32*(M7+N7))+(C32*(S7+T7)))/'Perioda 2'!C3</f>
        <v>#DIV/0!</v>
      </c>
    </row>
    <row r="8" spans="1:26" ht="24.95" customHeight="1" thickBot="1" x14ac:dyDescent="0.3">
      <c r="A8" s="589"/>
      <c r="B8" s="76">
        <f>'Perioda 1'!H6</f>
        <v>0</v>
      </c>
      <c r="C8" s="29" t="s">
        <v>55</v>
      </c>
      <c r="D8" s="50">
        <f>COUNTIFS('Perioda 2'!D7:D46,"M",'Perioda 2'!H7:H46,"5")</f>
        <v>0</v>
      </c>
      <c r="E8" s="50">
        <f>COUNTIFS('Perioda 2'!D7:D46,"F",'Perioda 2'!H7:H46,"5")</f>
        <v>0</v>
      </c>
      <c r="F8" s="51" t="e">
        <f>((D8+E8)*100)/'Perioda 2'!C3</f>
        <v>#DIV/0!</v>
      </c>
      <c r="G8" s="50">
        <f>COUNTIFS('Perioda 2'!D7:D46,"M",'Perioda 2'!H7:H46,"4")</f>
        <v>0</v>
      </c>
      <c r="H8" s="50">
        <f>COUNTIFS('Perioda 2'!D7:D46,"F",'Perioda 2'!H7:H46,"4")</f>
        <v>0</v>
      </c>
      <c r="I8" s="51" t="e">
        <f>((G8+H8)*100)/'Perioda 2'!C3</f>
        <v>#DIV/0!</v>
      </c>
      <c r="J8" s="50">
        <f>COUNTIFS('Perioda 2'!D7:D46,"M",'Perioda 2'!H7:H46,"3")</f>
        <v>0</v>
      </c>
      <c r="K8" s="52">
        <f>COUNTIFS('Perioda 2'!D7:D46,"F",'Perioda 2'!H7:H46,"3")</f>
        <v>0</v>
      </c>
      <c r="L8" s="51" t="e">
        <f>((J8+K8)*100)/'Perioda 2'!C3</f>
        <v>#DIV/0!</v>
      </c>
      <c r="M8" s="50">
        <f>COUNTIFS('Perioda 2'!D7:D46,"M",'Perioda 2'!H7:H46,"2")</f>
        <v>0</v>
      </c>
      <c r="N8" s="53">
        <f>COUNTIFS('Perioda 2'!D7:D46,"F",'Perioda 2'!H7:H46,"2")</f>
        <v>0</v>
      </c>
      <c r="O8" s="51" t="e">
        <f>((M8+N8)*100)/'Perioda 2'!C3</f>
        <v>#DIV/0!</v>
      </c>
      <c r="P8" s="50">
        <f t="shared" si="0"/>
        <v>0</v>
      </c>
      <c r="Q8" s="50">
        <f t="shared" si="0"/>
        <v>0</v>
      </c>
      <c r="R8" s="51" t="e">
        <f>((P8+Q8)*100)/'Perioda 2'!C3</f>
        <v>#DIV/0!</v>
      </c>
      <c r="S8" s="50">
        <f>COUNTIFS('Perioda 2'!D7:D46,"M",'Perioda 2'!H7:H46,"1")</f>
        <v>0</v>
      </c>
      <c r="T8" s="50">
        <f>COUNTIFS('Perioda 2'!D7:D46,"F",'Perioda 2'!H7:H46,"1")</f>
        <v>0</v>
      </c>
      <c r="U8" s="51" t="e">
        <f>((S8+T8)*100)/'Perioda 2'!C3</f>
        <v>#DIV/0!</v>
      </c>
      <c r="V8" s="50">
        <f>COUNTIFS('Perioda 2'!D7:D46,"M",'Perioda 2'!H7:H46,"0")</f>
        <v>0</v>
      </c>
      <c r="W8" s="50">
        <f>COUNTIFS('Perioda 2'!D7:D46,"F",'Perioda 2'!H7:H46,"0")</f>
        <v>0</v>
      </c>
      <c r="X8" s="51" t="e">
        <f>((V8+W8)*100)/'Perioda 2'!C3</f>
        <v>#DIV/0!</v>
      </c>
      <c r="Y8" s="93">
        <f>SUM(W8,V8,T8,S8,N8,M8,K8,J8,,H8,G8,E8,D8)</f>
        <v>0</v>
      </c>
      <c r="Z8" s="445" t="e">
        <f>((G32*(D8+E8))+(F32*(G8+H8))+(E32*(J8+K8))+(D32*(M8+N8))+(C32*(S8+T8)))/'Perioda 2'!C3</f>
        <v>#DIV/0!</v>
      </c>
    </row>
    <row r="9" spans="1:26" ht="24.95" customHeight="1" thickBot="1" x14ac:dyDescent="0.3">
      <c r="A9" s="589" t="s">
        <v>11</v>
      </c>
      <c r="B9" s="74" t="str">
        <f>'Perioda 1'!I6</f>
        <v>Edukatë muzikore</v>
      </c>
      <c r="C9" s="28" t="s">
        <v>55</v>
      </c>
      <c r="D9" s="54">
        <f>COUNTIFS('Perioda 2'!D7:D46,"M",'Perioda 2'!I7:I46,"5")</f>
        <v>0</v>
      </c>
      <c r="E9" s="54">
        <f>COUNTIFS('Perioda 2'!D7:D46,"F",'Perioda 2'!I7:I46,"5")</f>
        <v>0</v>
      </c>
      <c r="F9" s="55" t="e">
        <f>((D9+E9)*100)/'Perioda 2'!C3</f>
        <v>#DIV/0!</v>
      </c>
      <c r="G9" s="54">
        <f>COUNTIFS('Perioda 2'!D7:D46,"M",'Perioda 2'!I7:I46,"4")</f>
        <v>0</v>
      </c>
      <c r="H9" s="54">
        <f>COUNTIFS('Perioda 2'!D7:D46,"F",'Perioda 2'!I7:I46,"4")</f>
        <v>0</v>
      </c>
      <c r="I9" s="55" t="e">
        <f>((G9+H9)*100)/'Perioda 2'!C3</f>
        <v>#DIV/0!</v>
      </c>
      <c r="J9" s="54">
        <f>COUNTIFS('Perioda 2'!D7:D46,"M",'Perioda 2'!I7:I46,"3")</f>
        <v>0</v>
      </c>
      <c r="K9" s="54">
        <f>COUNTIFS('Perioda 2'!D7:D46,"F",'Perioda 2'!I7:I46,"3")</f>
        <v>0</v>
      </c>
      <c r="L9" s="55" t="e">
        <f>((J9+K9)*100)/'Perioda 2'!C3</f>
        <v>#DIV/0!</v>
      </c>
      <c r="M9" s="54">
        <f>COUNTIFS('Perioda 2'!D7:D46,"M",'Perioda 2'!I7:I46,"2")</f>
        <v>0</v>
      </c>
      <c r="N9" s="54">
        <f>COUNTIFS('Perioda 2'!D7:D46,"F",'Perioda 2'!I7:I46,"2")</f>
        <v>0</v>
      </c>
      <c r="O9" s="55" t="e">
        <f>((M9+N9)*100)/'Perioda 2'!C3</f>
        <v>#DIV/0!</v>
      </c>
      <c r="P9" s="54">
        <f t="shared" ref="P9:Q21" si="1">SUM(D9,G9,J9,M9)</f>
        <v>0</v>
      </c>
      <c r="Q9" s="54">
        <f t="shared" si="1"/>
        <v>0</v>
      </c>
      <c r="R9" s="55" t="e">
        <f>((P9+Q9)*100)/'Perioda 2'!C3</f>
        <v>#DIV/0!</v>
      </c>
      <c r="S9" s="54">
        <f>COUNTIFS('Perioda 2'!D7:D46,"M",'Perioda 2'!I7:I46,"1")</f>
        <v>0</v>
      </c>
      <c r="T9" s="54">
        <f>COUNTIFS('Perioda 2'!D7:D46,"F",'Perioda 2'!I7:I46,"1")</f>
        <v>0</v>
      </c>
      <c r="U9" s="55" t="e">
        <f>((S9+T9)*100)/'Perioda 2'!C3</f>
        <v>#DIV/0!</v>
      </c>
      <c r="V9" s="54">
        <f>COUNTIFS('Perioda 2'!D7:D46,"M",'Perioda 2'!I7:I46,"0")</f>
        <v>0</v>
      </c>
      <c r="W9" s="54">
        <f>COUNTIFS('Perioda 2'!D7:D46,"F",'Perioda 2'!I7:I46,"0")</f>
        <v>0</v>
      </c>
      <c r="X9" s="55" t="e">
        <f>((V9+W9)*100)/'Perioda 2'!C3</f>
        <v>#DIV/0!</v>
      </c>
      <c r="Y9" s="94">
        <f t="shared" ref="Y9:Y23" si="2">SUM(W9,V9,T9,S9,N9,M9,K9,J9,,H9,G9,E9,D9)</f>
        <v>0</v>
      </c>
      <c r="Z9" s="446" t="e">
        <f>((G32*(D9+E9))+(F32*(G9+H9))+(E32*(J9+K9))+(D32*(M9+N9))+(C32*(S9+T9)))/'Perioda 2'!C3</f>
        <v>#DIV/0!</v>
      </c>
    </row>
    <row r="10" spans="1:26" ht="24.95" customHeight="1" thickBot="1" x14ac:dyDescent="0.3">
      <c r="A10" s="589"/>
      <c r="B10" s="76" t="str">
        <f>'Perioda 1'!J6</f>
        <v>Edukatë Figurative</v>
      </c>
      <c r="C10" s="29" t="s">
        <v>55</v>
      </c>
      <c r="D10" s="50">
        <f>COUNTIFS('Perioda 2'!D7:D46,"M",'Perioda 2'!J7:J46,"5")</f>
        <v>0</v>
      </c>
      <c r="E10" s="50">
        <f>COUNTIFS('Perioda 2'!D7:D46,"F",'Perioda 2'!J7:J46,"5")</f>
        <v>0</v>
      </c>
      <c r="F10" s="51" t="e">
        <f>((D10+E10)*100)/'Perioda 2'!C3</f>
        <v>#DIV/0!</v>
      </c>
      <c r="G10" s="50">
        <f>COUNTIFS('Perioda 2'!D7:D46,"M",'Perioda 2'!J7:J46,"4")</f>
        <v>0</v>
      </c>
      <c r="H10" s="50">
        <f>COUNTIFS('Perioda 2'!D7:D46,"F",'Perioda 2'!J7:J46,"4")</f>
        <v>0</v>
      </c>
      <c r="I10" s="51" t="e">
        <f>((G10+H10)*100)/'Perioda 2'!C3</f>
        <v>#DIV/0!</v>
      </c>
      <c r="J10" s="50">
        <f>COUNTIFS('Perioda 2'!D7:D46,"M",'Perioda 2'!J7:J46,"3")</f>
        <v>0</v>
      </c>
      <c r="K10" s="50">
        <f>COUNTIFS('Perioda 2'!D7:D46,"F",'Perioda 2'!J7:J46,"3")</f>
        <v>0</v>
      </c>
      <c r="L10" s="51" t="e">
        <f>((J10+K10)*100)/'Perioda 2'!C3</f>
        <v>#DIV/0!</v>
      </c>
      <c r="M10" s="50">
        <f>COUNTIFS('Perioda 2'!D7:D46,"M",'Perioda 2'!J7:J46,"2")</f>
        <v>0</v>
      </c>
      <c r="N10" s="50">
        <f>COUNTIFS('Perioda 2'!D7:D46,"F",'Perioda 2'!J7:J46,"2")</f>
        <v>0</v>
      </c>
      <c r="O10" s="51" t="e">
        <f>((M10+N10)*100)/'Perioda 2'!C3</f>
        <v>#DIV/0!</v>
      </c>
      <c r="P10" s="50">
        <f t="shared" si="1"/>
        <v>0</v>
      </c>
      <c r="Q10" s="50">
        <f t="shared" si="1"/>
        <v>0</v>
      </c>
      <c r="R10" s="51" t="e">
        <f>((P10+Q10)*100)/'Perioda 2'!C3</f>
        <v>#DIV/0!</v>
      </c>
      <c r="S10" s="50">
        <f>COUNTIFS('Perioda 2'!D7:D46,"M",'Perioda 2'!J7:J46,"1")</f>
        <v>0</v>
      </c>
      <c r="T10" s="50">
        <f>COUNTIFS('Perioda 2'!D7:D46,"F",'Perioda 2'!J7:J46,"1")</f>
        <v>0</v>
      </c>
      <c r="U10" s="51" t="e">
        <f>((S10+T10)*100)/'Perioda 2'!C3</f>
        <v>#DIV/0!</v>
      </c>
      <c r="V10" s="50">
        <f>COUNTIFS('Perioda 2'!D7:D46,"M",'Perioda 2'!J7:J46,"0")</f>
        <v>0</v>
      </c>
      <c r="W10" s="50">
        <f>COUNTIFS('Perioda 2'!D7:D46,"F",'Perioda 2'!J7:J46,"0")</f>
        <v>0</v>
      </c>
      <c r="X10" s="51" t="e">
        <f>((V10+W10)*100)/'Perioda 2'!C3</f>
        <v>#DIV/0!</v>
      </c>
      <c r="Y10" s="93">
        <f t="shared" si="2"/>
        <v>0</v>
      </c>
      <c r="Z10" s="445" t="e">
        <f>((G32*(D10+E10))+(F32*(G10+H10))+(E32*(J10+K10))+(D32*(M10+N10))+(C32*(S10+T10)))/'Perioda 2'!C3</f>
        <v>#DIV/0!</v>
      </c>
    </row>
    <row r="11" spans="1:26" ht="24.95" customHeight="1" thickBot="1" x14ac:dyDescent="0.3">
      <c r="A11" s="80" t="s">
        <v>52</v>
      </c>
      <c r="B11" s="77" t="str">
        <f>'Perioda 1'!K6</f>
        <v>Matematikë</v>
      </c>
      <c r="C11" s="28" t="s">
        <v>55</v>
      </c>
      <c r="D11" s="56">
        <f>COUNTIFS('Perioda 2'!D7:D46,"M",'Perioda 2'!K7:K46,"5")</f>
        <v>0</v>
      </c>
      <c r="E11" s="57">
        <f>COUNTIFS('Perioda 2'!D7:D46,"F",'Perioda 2'!K7:K46,"5")</f>
        <v>0</v>
      </c>
      <c r="F11" s="55" t="e">
        <f>((D11+E11)*100)/'Perioda 2'!C3</f>
        <v>#DIV/0!</v>
      </c>
      <c r="G11" s="57">
        <f>COUNTIFS('Perioda 2'!D7:D46,"M",'Perioda 2'!K7:K46,"4")</f>
        <v>0</v>
      </c>
      <c r="H11" s="57">
        <f>COUNTIFS('Perioda 2'!D7:D46,"F",'Perioda 2'!K7:K46,"4")</f>
        <v>0</v>
      </c>
      <c r="I11" s="55" t="e">
        <f>((G11+H11)*100)/'Perioda 2'!C3</f>
        <v>#DIV/0!</v>
      </c>
      <c r="J11" s="57">
        <f>COUNTIFS('Perioda 2'!D7:D46,"M",'Perioda 2'!K7:K46,"3")</f>
        <v>0</v>
      </c>
      <c r="K11" s="57">
        <f>COUNTIFS('Perioda 2'!D7:D46,"F",'Perioda 2'!K7:K46,"3")</f>
        <v>0</v>
      </c>
      <c r="L11" s="55" t="e">
        <f>((J11+K11)*100)/'Perioda 2'!C3</f>
        <v>#DIV/0!</v>
      </c>
      <c r="M11" s="57">
        <f>COUNTIFS('Perioda 2'!D7:D46,"M",'Perioda 2'!K7:K46,"2")</f>
        <v>0</v>
      </c>
      <c r="N11" s="57">
        <f>COUNTIFS('Perioda 2'!D7:D46,"F",'Perioda 2'!K7:K46,"2")</f>
        <v>0</v>
      </c>
      <c r="O11" s="55" t="e">
        <f>((M11+N11)*100)/'Perioda 2'!C3</f>
        <v>#DIV/0!</v>
      </c>
      <c r="P11" s="57">
        <f t="shared" si="1"/>
        <v>0</v>
      </c>
      <c r="Q11" s="57">
        <f t="shared" si="1"/>
        <v>0</v>
      </c>
      <c r="R11" s="55" t="e">
        <f>((P11+Q11)*100)/'Perioda 2'!C3</f>
        <v>#DIV/0!</v>
      </c>
      <c r="S11" s="57">
        <f>COUNTIFS('Perioda 2'!D7:D46,"M",'Perioda 2'!K7:K46,"1")</f>
        <v>0</v>
      </c>
      <c r="T11" s="57">
        <f>COUNTIFS('Perioda 2'!D7:D46,"F",'Perioda 2'!K7:K46,"1")</f>
        <v>0</v>
      </c>
      <c r="U11" s="55" t="e">
        <f>((S11+T11)*100)/'Perioda 2'!C3</f>
        <v>#DIV/0!</v>
      </c>
      <c r="V11" s="57">
        <f>COUNTIFS('Perioda 2'!D7:D46,"M",'Perioda 2'!K7:K46,"0")</f>
        <v>0</v>
      </c>
      <c r="W11" s="57">
        <f>COUNTIFS('Perioda 2'!D7:D46,"F",'Perioda 2'!K7:K46,"0")</f>
        <v>0</v>
      </c>
      <c r="X11" s="55" t="e">
        <f>((V11+W11)*100)/'Perioda 2'!C3</f>
        <v>#DIV/0!</v>
      </c>
      <c r="Y11" s="95">
        <f t="shared" si="2"/>
        <v>0</v>
      </c>
      <c r="Z11" s="446" t="e">
        <f>((G32*(D11+E11))+(F32*(G11+H11))+(E32*(J11+K11))+(D32*(M11+N11))+(C32*(S11+T11)))/'Perioda 2'!C3</f>
        <v>#DIV/0!</v>
      </c>
    </row>
    <row r="12" spans="1:26" ht="24.95" customHeight="1" thickBot="1" x14ac:dyDescent="0.3">
      <c r="A12" s="589" t="s">
        <v>13</v>
      </c>
      <c r="B12" s="74" t="str">
        <f>'Perioda 1'!L6</f>
        <v>Njeriu dhe natyra</v>
      </c>
      <c r="C12" s="28" t="s">
        <v>55</v>
      </c>
      <c r="D12" s="46">
        <f>COUNTIFS('Perioda 2'!D7:D46,"M",'Perioda 2'!L7:L46,"5")</f>
        <v>0</v>
      </c>
      <c r="E12" s="46">
        <f>COUNTIFS('Perioda 2'!D7:D46,"F",'Perioda 2'!L7:L46,"5")</f>
        <v>0</v>
      </c>
      <c r="F12" s="47" t="e">
        <f>((D12+E12)*100)/'Perioda 2'!C3</f>
        <v>#DIV/0!</v>
      </c>
      <c r="G12" s="46">
        <f>COUNTIFS('Perioda 2'!D7:D46,"M",'Perioda 2'!L7:L46,"4")</f>
        <v>0</v>
      </c>
      <c r="H12" s="46">
        <f>COUNTIFS('Perioda 2'!D7:D46,"F",'Perioda 2'!L7:L46,"4")</f>
        <v>0</v>
      </c>
      <c r="I12" s="47" t="e">
        <f>((G12+H12)*100)/'Perioda 2'!C3</f>
        <v>#DIV/0!</v>
      </c>
      <c r="J12" s="46">
        <f>COUNTIFS('Perioda 2'!D7:D46,"M",'Perioda 2'!L7:L46,"3")</f>
        <v>0</v>
      </c>
      <c r="K12" s="46">
        <f>COUNTIFS('Perioda 2'!D7:D46,"F",'Perioda 2'!L7:L46,"3")</f>
        <v>0</v>
      </c>
      <c r="L12" s="47" t="e">
        <f>((J12+K12)*100)/'Perioda 2'!C3</f>
        <v>#DIV/0!</v>
      </c>
      <c r="M12" s="46">
        <f>COUNTIFS('Perioda 2'!D7:D46,"M",'Perioda 2'!L7:L46,"2")</f>
        <v>0</v>
      </c>
      <c r="N12" s="46">
        <f>COUNTIFS('Perioda 2'!D7:D46,"F",'Perioda 2'!L7:L46,"2")</f>
        <v>0</v>
      </c>
      <c r="O12" s="47" t="e">
        <f>((M12+N12)*100)/'Perioda 2'!C3</f>
        <v>#DIV/0!</v>
      </c>
      <c r="P12" s="46">
        <f t="shared" si="1"/>
        <v>0</v>
      </c>
      <c r="Q12" s="46">
        <f t="shared" si="1"/>
        <v>0</v>
      </c>
      <c r="R12" s="47" t="e">
        <f>((P12+Q12)*100)/'Perioda 2'!C3</f>
        <v>#DIV/0!</v>
      </c>
      <c r="S12" s="46">
        <f>COUNTIFS('Perioda 2'!D7:D46,"M",'Perioda 2'!L7:L46,"1")</f>
        <v>0</v>
      </c>
      <c r="T12" s="46">
        <f>COUNTIFS('Perioda 2'!D7:D46,"F",'Perioda 2'!L7:L46,"1")</f>
        <v>0</v>
      </c>
      <c r="U12" s="47" t="e">
        <f>((S12+T12)*100)/'Perioda 2'!C3</f>
        <v>#DIV/0!</v>
      </c>
      <c r="V12" s="46">
        <f>COUNTIFS('Perioda 2'!D7:D46,"M",'Perioda 2'!L7:L46,"0")</f>
        <v>0</v>
      </c>
      <c r="W12" s="46">
        <f>COUNTIFS('Perioda 2'!D7:D46,"F",'Perioda 2'!L7:L46,"0")</f>
        <v>0</v>
      </c>
      <c r="X12" s="47" t="e">
        <f>((V12+W12)*100)/'Perioda 2'!C3</f>
        <v>#DIV/0!</v>
      </c>
      <c r="Y12" s="91">
        <f t="shared" si="2"/>
        <v>0</v>
      </c>
      <c r="Z12" s="443" t="e">
        <f>((G32*(D12+E12))+(F32*(G12+H12))+(E32*(J12+K12))+(D32*(M12+N12))+(C32*(S12+T12)))/'Perioda 2'!C3</f>
        <v>#DIV/0!</v>
      </c>
    </row>
    <row r="13" spans="1:26" ht="24.95" customHeight="1" thickBot="1" x14ac:dyDescent="0.3">
      <c r="A13" s="589"/>
      <c r="B13" s="75">
        <f>'Perioda 1'!M6</f>
        <v>0</v>
      </c>
      <c r="C13" s="27" t="s">
        <v>55</v>
      </c>
      <c r="D13" s="48">
        <f>COUNTIFS('Perioda 2'!D7:D46,"M",'Perioda 2'!M7:M46,"5")</f>
        <v>0</v>
      </c>
      <c r="E13" s="48">
        <f>COUNTIFS('Perioda 2'!D7:D46,"F",'Perioda 2'!M7:M46,"5")</f>
        <v>0</v>
      </c>
      <c r="F13" s="49" t="e">
        <f>((D13+E13)*100)/'Perioda 2'!C3</f>
        <v>#DIV/0!</v>
      </c>
      <c r="G13" s="48">
        <f>COUNTIFS('Perioda 2'!D7:D46,"M",'Perioda 2'!M7:M46,"4")</f>
        <v>0</v>
      </c>
      <c r="H13" s="48">
        <f>COUNTIFS('Perioda 2'!D7:D46,"F",'Perioda 2'!M7:M46,"4")</f>
        <v>0</v>
      </c>
      <c r="I13" s="49" t="e">
        <f>((G13+H13)*100)/'Perioda 2'!C3</f>
        <v>#DIV/0!</v>
      </c>
      <c r="J13" s="48">
        <f>COUNTIFS('Perioda 2'!D7:D46,"M",'Perioda 2'!M7:M46,"3")</f>
        <v>0</v>
      </c>
      <c r="K13" s="48">
        <f>COUNTIFS('Perioda 2'!D7:D46,"F",'Perioda 2'!M7:M46,"3")</f>
        <v>0</v>
      </c>
      <c r="L13" s="49" t="e">
        <f>((J13+K13)*100)/'Perioda 2'!C3</f>
        <v>#DIV/0!</v>
      </c>
      <c r="M13" s="48">
        <f>COUNTIFS('Perioda 2'!D7:D46,"M",'Perioda 2'!M7:M46,"2")</f>
        <v>0</v>
      </c>
      <c r="N13" s="48">
        <f>COUNTIFS('Perioda 2'!D7:D46,"F",'Perioda 2'!M7:M46,"2")</f>
        <v>0</v>
      </c>
      <c r="O13" s="49" t="e">
        <f>((M13+N13)*100)/'Perioda 2'!C3</f>
        <v>#DIV/0!</v>
      </c>
      <c r="P13" s="48">
        <f t="shared" si="1"/>
        <v>0</v>
      </c>
      <c r="Q13" s="48">
        <f t="shared" si="1"/>
        <v>0</v>
      </c>
      <c r="R13" s="49" t="e">
        <f>((P13+Q13)*100)/'Perioda 2'!C3</f>
        <v>#DIV/0!</v>
      </c>
      <c r="S13" s="48">
        <f>COUNTIFS('Perioda 2'!D7:D46,"M",'Perioda 2'!M7:M46,"1")</f>
        <v>0</v>
      </c>
      <c r="T13" s="48">
        <f>COUNTIFS('Perioda 2'!D7:D46,"F",'Perioda 2'!M7:M46,"1")</f>
        <v>0</v>
      </c>
      <c r="U13" s="49" t="e">
        <f>((S13+T13)*100)/'Perioda 2'!C3</f>
        <v>#DIV/0!</v>
      </c>
      <c r="V13" s="48">
        <f>COUNTIFS('Perioda 2'!D7:D46,"M",'Perioda 2'!M7:M46,"0")</f>
        <v>0</v>
      </c>
      <c r="W13" s="48">
        <f>COUNTIFS('Perioda 2'!D7:D46,"F",'Perioda 2'!M7:M46,"0")</f>
        <v>0</v>
      </c>
      <c r="X13" s="49" t="e">
        <f>((V13+W13)*100)/'Perioda 2'!C3</f>
        <v>#DIV/0!</v>
      </c>
      <c r="Y13" s="92">
        <f t="shared" si="2"/>
        <v>0</v>
      </c>
      <c r="Z13" s="444" t="e">
        <f>((G32*(D13+E13))+(F32*(G13+H13))+(E32*(J13+K13))+(D32*(M13+N13))+(C32*(S13+T13)))/'Perioda 2'!C3</f>
        <v>#DIV/0!</v>
      </c>
    </row>
    <row r="14" spans="1:26" ht="24.95" customHeight="1" thickBot="1" x14ac:dyDescent="0.3">
      <c r="A14" s="589"/>
      <c r="B14" s="76">
        <f>'Perioda 1'!N6</f>
        <v>0</v>
      </c>
      <c r="C14" s="29" t="s">
        <v>55</v>
      </c>
      <c r="D14" s="50">
        <f>COUNTIFS('Perioda 2'!D7:D46,"M",'Perioda 2'!N7:N46,"5")</f>
        <v>0</v>
      </c>
      <c r="E14" s="50">
        <f>COUNTIFS('Perioda 2'!D7:D46,"F",'Perioda 2'!N7:N46,"5")</f>
        <v>0</v>
      </c>
      <c r="F14" s="51" t="e">
        <f>((D14+E14)*100)/'Perioda 2'!C3</f>
        <v>#DIV/0!</v>
      </c>
      <c r="G14" s="50">
        <f>COUNTIFS('Perioda 2'!D7:D46,"M",'Perioda 2'!N7:N46,"4")</f>
        <v>0</v>
      </c>
      <c r="H14" s="50">
        <f>COUNTIFS('Perioda 2'!D7:D46,"F",'Perioda 2'!N7:N46,"4")</f>
        <v>0</v>
      </c>
      <c r="I14" s="51" t="e">
        <f>((G14+H14)*100)/'Perioda 2'!C3</f>
        <v>#DIV/0!</v>
      </c>
      <c r="J14" s="50">
        <f>COUNTIFS('Perioda 2'!D7:D46,"M",'Perioda 2'!N7:N46,"3")</f>
        <v>0</v>
      </c>
      <c r="K14" s="50">
        <f>COUNTIFS('Perioda 2'!D7:D46,"F",'Perioda 2'!N7:N46,"3")</f>
        <v>0</v>
      </c>
      <c r="L14" s="51" t="e">
        <f>((J14+K14)*100)/'Perioda 2'!C3</f>
        <v>#DIV/0!</v>
      </c>
      <c r="M14" s="50">
        <f>COUNTIFS('Perioda 2'!D7:D46,"M",'Perioda 2'!N7:N46,"2")</f>
        <v>0</v>
      </c>
      <c r="N14" s="50">
        <f>COUNTIFS('Perioda 2'!D7:D46,"F",'Perioda 2'!N7:N46,"2")</f>
        <v>0</v>
      </c>
      <c r="O14" s="51" t="e">
        <f>((M14+N14)*100)/'Perioda 2'!C3</f>
        <v>#DIV/0!</v>
      </c>
      <c r="P14" s="50">
        <f t="shared" si="1"/>
        <v>0</v>
      </c>
      <c r="Q14" s="50">
        <f t="shared" si="1"/>
        <v>0</v>
      </c>
      <c r="R14" s="51" t="e">
        <f>((P14+Q14)*100)/'Perioda 2'!C3</f>
        <v>#DIV/0!</v>
      </c>
      <c r="S14" s="50">
        <f>COUNTIFS('Perioda 2'!D7:D46,"M",'Perioda 2'!N7:N46,"1")</f>
        <v>0</v>
      </c>
      <c r="T14" s="50">
        <f>COUNTIFS('Perioda 2'!D7:D46,"F",'Perioda 2'!N7:N46,"1")</f>
        <v>0</v>
      </c>
      <c r="U14" s="51" t="e">
        <f>((S14+T14)*100)/'Perioda 2'!C3</f>
        <v>#DIV/0!</v>
      </c>
      <c r="V14" s="50">
        <f>COUNTIFS('Perioda 2'!D7:D46,"M",'Perioda 2'!N7:N46,"0")</f>
        <v>0</v>
      </c>
      <c r="W14" s="50">
        <f>COUNTIFS('Perioda 2'!D7:D46,"F",'Perioda 2'!N7:N46,"0")</f>
        <v>0</v>
      </c>
      <c r="X14" s="51" t="e">
        <f>((V14+W14)*100)/'Perioda 2'!C3</f>
        <v>#DIV/0!</v>
      </c>
      <c r="Y14" s="93">
        <f t="shared" si="2"/>
        <v>0</v>
      </c>
      <c r="Z14" s="445" t="e">
        <f>((G32*(D14+E14))+(F32*(G14+H14))+(E32*(J14+K14))+(D32*(M14+N14))+(C32*(S14+T14)))/'Perioda 2'!C3</f>
        <v>#DIV/0!</v>
      </c>
    </row>
    <row r="15" spans="1:26" ht="24.95" customHeight="1" thickBot="1" x14ac:dyDescent="0.3">
      <c r="A15" s="589" t="s">
        <v>32</v>
      </c>
      <c r="B15" s="74" t="str">
        <f>'Perioda 1'!O6</f>
        <v>Shoqëria dhe mjedisi</v>
      </c>
      <c r="C15" s="28" t="s">
        <v>55</v>
      </c>
      <c r="D15" s="54">
        <f>COUNTIFS('Perioda 2'!D7:D46,"M",'Perioda 2'!O7:O46,"5")</f>
        <v>0</v>
      </c>
      <c r="E15" s="54">
        <f>COUNTIFS('Perioda 2'!D7:D46,"F",'Perioda 2'!O7:O46,"5")</f>
        <v>0</v>
      </c>
      <c r="F15" s="55" t="e">
        <f>((D15+E15)*100)/'Perioda 2'!C3</f>
        <v>#DIV/0!</v>
      </c>
      <c r="G15" s="54">
        <f>COUNTIFS('Perioda 2'!D7:D46,"M",'Perioda 2'!O7:O46,"4")</f>
        <v>0</v>
      </c>
      <c r="H15" s="54">
        <f>COUNTIFS('Perioda 2'!D7:D46,"F",'Perioda 2'!O7:O46,"4")</f>
        <v>0</v>
      </c>
      <c r="I15" s="55" t="e">
        <f>((G15+H15)*100)/'Perioda 2'!C3</f>
        <v>#DIV/0!</v>
      </c>
      <c r="J15" s="54">
        <f>COUNTIFS('Perioda 2'!D7:D46,"M",'Perioda 2'!O7:O46,"3")</f>
        <v>0</v>
      </c>
      <c r="K15" s="54">
        <f>COUNTIFS('Perioda 2'!D7:D46,"F",'Perioda 2'!O7:O46,"3")</f>
        <v>0</v>
      </c>
      <c r="L15" s="55" t="e">
        <f>((J15+K15)*100)/'Perioda 2'!C3</f>
        <v>#DIV/0!</v>
      </c>
      <c r="M15" s="54">
        <f>COUNTIFS('Perioda 2'!D7:D46,"M",'Perioda 2'!O7:O46,"2")</f>
        <v>0</v>
      </c>
      <c r="N15" s="54">
        <f>COUNTIFS('Perioda 2'!D7:D46,"F",'Perioda 2'!O7:O46,"2")</f>
        <v>0</v>
      </c>
      <c r="O15" s="55" t="e">
        <f>((M15+N15)*100)/'Perioda 2'!C3</f>
        <v>#DIV/0!</v>
      </c>
      <c r="P15" s="54">
        <f t="shared" si="1"/>
        <v>0</v>
      </c>
      <c r="Q15" s="54">
        <f t="shared" si="1"/>
        <v>0</v>
      </c>
      <c r="R15" s="55" t="e">
        <f>((P15+Q15)*100)/'Perioda 2'!C3</f>
        <v>#DIV/0!</v>
      </c>
      <c r="S15" s="54">
        <f>COUNTIFS('Perioda 2'!D7:D46,"M",'Perioda 2'!O7:O46,"1")</f>
        <v>0</v>
      </c>
      <c r="T15" s="54">
        <f>COUNTIFS('Perioda 2'!D7:D46,"F",'Perioda 2'!O7:O46,"1")</f>
        <v>0</v>
      </c>
      <c r="U15" s="55" t="e">
        <f>((S15+T15)*100)/'Perioda 2'!C3</f>
        <v>#DIV/0!</v>
      </c>
      <c r="V15" s="54">
        <f>COUNTIFS('Perioda 2'!D7:D46,"M",'Perioda 2'!O7:O46,"0")</f>
        <v>0</v>
      </c>
      <c r="W15" s="54">
        <f>COUNTIFS('Perioda 2'!D7:D46,"F",'Perioda 2'!O7:O46,"0")</f>
        <v>0</v>
      </c>
      <c r="X15" s="55" t="e">
        <f>((V15+W15)*100)/'Perioda 2'!C3</f>
        <v>#DIV/0!</v>
      </c>
      <c r="Y15" s="94">
        <f t="shared" si="2"/>
        <v>0</v>
      </c>
      <c r="Z15" s="446" t="e">
        <f>((G32*(D15+E15))+(F32*(G15+H15))+(E32*(J15+K15))+(D32*(M15+N15))+(C32*(S15+T15)))/'Perioda 2'!C3</f>
        <v>#DIV/0!</v>
      </c>
    </row>
    <row r="16" spans="1:26" ht="24.95" customHeight="1" thickBot="1" x14ac:dyDescent="0.3">
      <c r="A16" s="589"/>
      <c r="B16" s="75">
        <f>'Perioda 1'!P6</f>
        <v>0</v>
      </c>
      <c r="C16" s="27" t="s">
        <v>55</v>
      </c>
      <c r="D16" s="58">
        <f>COUNTIFS('Perioda 2'!D7:D46,"M",'Perioda 2'!P7:P46,"5")</f>
        <v>0</v>
      </c>
      <c r="E16" s="58">
        <f>COUNTIFS('Perioda 2'!D7:D46,"F",'Perioda 2'!P7:P46,"5")</f>
        <v>0</v>
      </c>
      <c r="F16" s="59" t="e">
        <f>((D16+E16)*100)/'Perioda 2'!C3</f>
        <v>#DIV/0!</v>
      </c>
      <c r="G16" s="58">
        <f>COUNTIFS('Perioda 2'!D7:D46,"M",'Perioda 2'!P7:P46,"4")</f>
        <v>0</v>
      </c>
      <c r="H16" s="58">
        <f>COUNTIFS('Perioda 2'!D7:D46,"F",'Perioda 2'!P7:P46,"4")</f>
        <v>0</v>
      </c>
      <c r="I16" s="59" t="e">
        <f>((G16+H16)*100)/'Perioda 2'!C3</f>
        <v>#DIV/0!</v>
      </c>
      <c r="J16" s="58">
        <f>COUNTIFS('Perioda 2'!D7:D46,"M",'Perioda 2'!P7:P46,"3")</f>
        <v>0</v>
      </c>
      <c r="K16" s="58">
        <f>COUNTIFS('Perioda 2'!D7:D46,"F",'Perioda 2'!P7:P46,"3")</f>
        <v>0</v>
      </c>
      <c r="L16" s="59" t="e">
        <f>((J16+K16)*100)/'Perioda 2'!C3</f>
        <v>#DIV/0!</v>
      </c>
      <c r="M16" s="58">
        <f>COUNTIFS('Perioda 2'!D7:D46,"M",'Perioda 2'!P7:P46,"2")</f>
        <v>0</v>
      </c>
      <c r="N16" s="58">
        <f>COUNTIFS('Perioda 2'!D7:D46,"F",'Perioda 2'!P7:P46,"2")</f>
        <v>0</v>
      </c>
      <c r="O16" s="59" t="e">
        <f>((M16+N16)*100)/'Perioda 2'!C3</f>
        <v>#DIV/0!</v>
      </c>
      <c r="P16" s="58">
        <f t="shared" si="1"/>
        <v>0</v>
      </c>
      <c r="Q16" s="58">
        <f t="shared" si="1"/>
        <v>0</v>
      </c>
      <c r="R16" s="59" t="e">
        <f>((P16+Q16)*100)/'Perioda 2'!C3</f>
        <v>#DIV/0!</v>
      </c>
      <c r="S16" s="58">
        <f>COUNTIFS('Perioda 2'!D7:D46,"M",'Perioda 2'!P7:P46,"1")</f>
        <v>0</v>
      </c>
      <c r="T16" s="58">
        <f>COUNTIFS('Perioda 2'!D7:D46,"F",'Perioda 2'!P7:P46,"1")</f>
        <v>0</v>
      </c>
      <c r="U16" s="59" t="e">
        <f>((S16+T16)*100)/'Perioda 2'!C3</f>
        <v>#DIV/0!</v>
      </c>
      <c r="V16" s="58">
        <f>COUNTIFS('Perioda 2'!D7:D46,"M",'Perioda 2'!P7:P46,"0")</f>
        <v>0</v>
      </c>
      <c r="W16" s="58">
        <f>COUNTIFS('Perioda 2'!D7:D46,"F",'Perioda 2'!P7:P46,"0")</f>
        <v>0</v>
      </c>
      <c r="X16" s="59" t="e">
        <f>((V16+W16)*100)/'Perioda 2'!C3</f>
        <v>#DIV/0!</v>
      </c>
      <c r="Y16" s="96">
        <f t="shared" si="2"/>
        <v>0</v>
      </c>
      <c r="Z16" s="447" t="e">
        <f>((G32*(D16+E16))+(F32*(G16+H16))+(E32*(J16+K16))+(D32*(M16+N16))+(C32*(S16+T16)))/'Perioda 2'!C3</f>
        <v>#DIV/0!</v>
      </c>
    </row>
    <row r="17" spans="1:26" ht="24.95" customHeight="1" thickBot="1" x14ac:dyDescent="0.3">
      <c r="A17" s="589"/>
      <c r="B17" s="76">
        <f>'Perioda 1'!Q6</f>
        <v>0</v>
      </c>
      <c r="C17" s="29" t="s">
        <v>55</v>
      </c>
      <c r="D17" s="60">
        <f>COUNTIFS('Perioda 2'!D7:D46,"M",'Perioda 2'!Q7:Q46,"5")</f>
        <v>0</v>
      </c>
      <c r="E17" s="60">
        <f>COUNTIFS('Perioda 2'!D7:D46,"F",'Perioda 2'!Q7:Q46,"5")</f>
        <v>0</v>
      </c>
      <c r="F17" s="61" t="e">
        <f>((D17+E17)*100)/'Perioda 2'!C3</f>
        <v>#DIV/0!</v>
      </c>
      <c r="G17" s="60">
        <f>COUNTIFS('Perioda 2'!D7:D46,"M",'Perioda 2'!Q7:Q46,"4")</f>
        <v>0</v>
      </c>
      <c r="H17" s="60">
        <f>COUNTIFS('Perioda 2'!D7:D46,"F",'Perioda 2'!Q7:Q46,"4")</f>
        <v>0</v>
      </c>
      <c r="I17" s="61" t="e">
        <f>((G17+H17)*100)/'Perioda 2'!C3</f>
        <v>#DIV/0!</v>
      </c>
      <c r="J17" s="60">
        <f>COUNTIFS('Perioda 2'!D7:D46,"M",'Perioda 2'!Q7:Q46,"3")</f>
        <v>0</v>
      </c>
      <c r="K17" s="60">
        <f>COUNTIFS('Perioda 2'!D7:D46,"F",'Perioda 2'!Q7:Q46,"3")</f>
        <v>0</v>
      </c>
      <c r="L17" s="61" t="e">
        <f>((J17+K17)*100)/'Perioda 2'!C3</f>
        <v>#DIV/0!</v>
      </c>
      <c r="M17" s="60">
        <f>COUNTIFS('Perioda 2'!D7:D46,"M",'Perioda 2'!Q7:Q46,"2")</f>
        <v>0</v>
      </c>
      <c r="N17" s="60">
        <f>COUNTIFS('Perioda 2'!D7:D46,"F",'Perioda 2'!Q7:Q46,"2")</f>
        <v>0</v>
      </c>
      <c r="O17" s="61" t="e">
        <f>((M17+N17)*100)/'Perioda 2'!C3</f>
        <v>#DIV/0!</v>
      </c>
      <c r="P17" s="60">
        <f t="shared" si="1"/>
        <v>0</v>
      </c>
      <c r="Q17" s="60">
        <f t="shared" si="1"/>
        <v>0</v>
      </c>
      <c r="R17" s="61" t="e">
        <f>((P17+Q17)*100)/'Perioda 2'!C3</f>
        <v>#DIV/0!</v>
      </c>
      <c r="S17" s="60">
        <f>COUNTIFS('Perioda 2'!D7:D46,"M",'Perioda 2'!Q7:Q46,"1")</f>
        <v>0</v>
      </c>
      <c r="T17" s="60">
        <f>COUNTIFS('Perioda 2'!D7:D46,"F",'Perioda 2'!Q7:Q46,"1")</f>
        <v>0</v>
      </c>
      <c r="U17" s="61" t="e">
        <f>((S17+T17)*100)/'Perioda 2'!C3</f>
        <v>#DIV/0!</v>
      </c>
      <c r="V17" s="60">
        <f>COUNTIFS('Perioda 2'!D7:D46,"M",'Perioda 2'!Q7:Q46,"0")</f>
        <v>0</v>
      </c>
      <c r="W17" s="60">
        <f>COUNTIFS('Perioda 2'!D7:D46,"F",'Perioda 2'!Q7:Q46,"0")</f>
        <v>0</v>
      </c>
      <c r="X17" s="61" t="e">
        <f>((V17+W17)*100)/'Perioda 2'!C3</f>
        <v>#DIV/0!</v>
      </c>
      <c r="Y17" s="97">
        <f t="shared" si="2"/>
        <v>0</v>
      </c>
      <c r="Z17" s="448" t="e">
        <f>((G32*(D17+E17))+(F32*(G17+H17))+(E32*(J17+K17))+(D32*(M17+N17))+(C32*(S17+T17)))/'Perioda 2'!C3</f>
        <v>#DIV/0!</v>
      </c>
    </row>
    <row r="18" spans="1:26" ht="24.95" customHeight="1" thickBot="1" x14ac:dyDescent="0.3">
      <c r="A18" s="80"/>
      <c r="B18" s="78" t="str">
        <f>'Perioda 1'!R6</f>
        <v>Ed. fizike, sportet &amp; shëndeti</v>
      </c>
      <c r="C18" s="28" t="s">
        <v>55</v>
      </c>
      <c r="D18" s="62">
        <f>COUNTIFS('Perioda 2'!D7:D46,"M",'Perioda 2'!R7:R46,"5")</f>
        <v>0</v>
      </c>
      <c r="E18" s="63">
        <f>COUNTIFS('Perioda 2'!D7:D46,"F",'Perioda 2'!R7:R46,"5")</f>
        <v>0</v>
      </c>
      <c r="F18" s="47" t="e">
        <f>((D18+E18)*100)/'Perioda 2'!C3</f>
        <v>#DIV/0!</v>
      </c>
      <c r="G18" s="63">
        <f>COUNTIFS('Perioda 2'!D7:D46,"M",'Perioda 2'!R7:R46,"4")</f>
        <v>0</v>
      </c>
      <c r="H18" s="63">
        <f>COUNTIFS('Perioda 2'!D7:D46,"F",'Perioda 2'!R7:R46,"4")</f>
        <v>0</v>
      </c>
      <c r="I18" s="47" t="e">
        <f>((G18+H18)*100)/'Perioda 2'!C3</f>
        <v>#DIV/0!</v>
      </c>
      <c r="J18" s="63">
        <f>COUNTIFS('Perioda 2'!D7:D46,"M",'Perioda 2'!R7:R46,"3")</f>
        <v>0</v>
      </c>
      <c r="K18" s="63">
        <f>COUNTIFS('Perioda 2'!D7:D46,"F",'Perioda 2'!R7:R46,"3")</f>
        <v>0</v>
      </c>
      <c r="L18" s="47" t="e">
        <f>((J18+K18)*100)/'Perioda 2'!C3</f>
        <v>#DIV/0!</v>
      </c>
      <c r="M18" s="63">
        <f>COUNTIFS('Perioda 2'!D7:D46,"M",'Perioda 2'!R7:R46,"2")</f>
        <v>0</v>
      </c>
      <c r="N18" s="63">
        <f>COUNTIFS('Perioda 2'!D7:D46,"F",'Perioda 2'!R7:R46,"2")</f>
        <v>0</v>
      </c>
      <c r="O18" s="47" t="e">
        <f>((M18+N18)*100)/'Perioda 2'!C3</f>
        <v>#DIV/0!</v>
      </c>
      <c r="P18" s="63">
        <f t="shared" si="1"/>
        <v>0</v>
      </c>
      <c r="Q18" s="63">
        <f t="shared" si="1"/>
        <v>0</v>
      </c>
      <c r="R18" s="47" t="e">
        <f>((P18+Q18)*100)/'Perioda 2'!C3</f>
        <v>#DIV/0!</v>
      </c>
      <c r="S18" s="63">
        <f>COUNTIFS('Perioda 2'!D7:D46,"M",'Perioda 2'!R7:R46,"1")</f>
        <v>0</v>
      </c>
      <c r="T18" s="63">
        <f>COUNTIFS('Perioda 2'!D7:D46,"F",'Perioda 2'!R7:R46,"1")</f>
        <v>0</v>
      </c>
      <c r="U18" s="47" t="e">
        <f>((S18+T18)*100)/'Perioda 2'!C3</f>
        <v>#DIV/0!</v>
      </c>
      <c r="V18" s="63">
        <f>COUNTIFS('Perioda 2'!D7:D46,"M",'Perioda 2'!R7:R46,"0")</f>
        <v>0</v>
      </c>
      <c r="W18" s="63">
        <f>COUNTIFS('Perioda 2'!D7:D46,"F",'Perioda 2'!R7:R46,"0")</f>
        <v>0</v>
      </c>
      <c r="X18" s="47" t="e">
        <f>((V18+W18)*100)/'Perioda 2'!C3</f>
        <v>#DIV/0!</v>
      </c>
      <c r="Y18" s="98">
        <f t="shared" si="2"/>
        <v>0</v>
      </c>
      <c r="Z18" s="443" t="e">
        <f>((G32*(D18+E18))+(F32*(G18+H18))+(E32*(J18+K18))+(D32*(M18+N18))+(C32*(S18+T18)))/'Perioda 2'!C3</f>
        <v>#DIV/0!</v>
      </c>
    </row>
    <row r="19" spans="1:26" ht="24.95" customHeight="1" thickBot="1" x14ac:dyDescent="0.3">
      <c r="A19" s="81" t="s">
        <v>15</v>
      </c>
      <c r="B19" s="79" t="str">
        <f>'Perioda 1'!S6</f>
        <v>Shkathtësi për jetë</v>
      </c>
      <c r="C19" s="28" t="s">
        <v>55</v>
      </c>
      <c r="D19" s="64">
        <f>COUNTIFS('Perioda 2'!D7:D46,"M",'Perioda 2'!S7:S46,"5")</f>
        <v>0</v>
      </c>
      <c r="E19" s="65">
        <f>COUNTIFS('Perioda 2'!D7:D46,"F",'Perioda 2'!S7:S46,"5")</f>
        <v>0</v>
      </c>
      <c r="F19" s="55" t="e">
        <f>((D19+E19)*100)/'Perioda 2'!C3</f>
        <v>#DIV/0!</v>
      </c>
      <c r="G19" s="65">
        <f>COUNTIFS('Perioda 2'!D7:D46,"M",'Perioda 2'!S7:S46,"4")</f>
        <v>0</v>
      </c>
      <c r="H19" s="65">
        <f>COUNTIFS('Perioda 2'!D7:D46,"F",'Perioda 2'!S7:S46,"4")</f>
        <v>0</v>
      </c>
      <c r="I19" s="55" t="e">
        <f>((G19+H19)*100)/'Perioda 2'!C3</f>
        <v>#DIV/0!</v>
      </c>
      <c r="J19" s="65">
        <f>COUNTIFS('Perioda 2'!D7:D46,"M",'Perioda 2'!S7:S46,"3")</f>
        <v>0</v>
      </c>
      <c r="K19" s="65">
        <f>COUNTIFS('Perioda 2'!D7:D46,"F",'Perioda 2'!S7:S46,"3")</f>
        <v>0</v>
      </c>
      <c r="L19" s="55" t="e">
        <f>((J19+K19)*100)/'Perioda 2'!C3</f>
        <v>#DIV/0!</v>
      </c>
      <c r="M19" s="65">
        <f>COUNTIFS('Perioda 2'!D7:D46,"M",'Perioda 2'!S7:S46,"2")</f>
        <v>0</v>
      </c>
      <c r="N19" s="65">
        <f>COUNTIFS('Perioda 2'!D7:D46,"F",'Perioda 2'!S7:S46,"2")</f>
        <v>0</v>
      </c>
      <c r="O19" s="55" t="e">
        <f>((M19+N19)*100)/'Perioda 2'!C3</f>
        <v>#DIV/0!</v>
      </c>
      <c r="P19" s="65">
        <f t="shared" si="1"/>
        <v>0</v>
      </c>
      <c r="Q19" s="65">
        <f t="shared" si="1"/>
        <v>0</v>
      </c>
      <c r="R19" s="55" t="e">
        <f>((P19+Q19)*100)/'Perioda 2'!C3</f>
        <v>#DIV/0!</v>
      </c>
      <c r="S19" s="65">
        <f>COUNTIFS('Perioda 2'!D7:D46,"M",'Perioda 2'!S7:S46,"1")</f>
        <v>0</v>
      </c>
      <c r="T19" s="65">
        <f>COUNTIFS('Perioda 2'!D7:D46,"F",'Perioda 2'!S7:S46,"1")</f>
        <v>0</v>
      </c>
      <c r="U19" s="55" t="e">
        <f>((S19+T19)*100)/'Perioda 2'!C3</f>
        <v>#DIV/0!</v>
      </c>
      <c r="V19" s="65">
        <f>COUNTIFS('Perioda 2'!D7:D46,"M",'Perioda 2'!S7:S46,"0")</f>
        <v>0</v>
      </c>
      <c r="W19" s="65">
        <f>COUNTIFS('Perioda 2'!D7:D46,"F",'Perioda 2'!S7:S46,"0")</f>
        <v>0</v>
      </c>
      <c r="X19" s="55" t="e">
        <f>((V19+W19)*100)/'Perioda 2'!C3</f>
        <v>#DIV/0!</v>
      </c>
      <c r="Y19" s="99">
        <f t="shared" si="2"/>
        <v>0</v>
      </c>
      <c r="Z19" s="446" t="e">
        <f>((G32*(D19+E19))+(F32*(G19+H19))+(E32*(J19+K19))+(D32*(M19+N19))+(C32*(S19+T19)))/'Perioda 2'!C3</f>
        <v>#DIV/0!</v>
      </c>
    </row>
    <row r="20" spans="1:26" ht="24.95" customHeight="1" thickBot="1" x14ac:dyDescent="0.3">
      <c r="A20" s="589" t="s">
        <v>47</v>
      </c>
      <c r="B20" s="74" t="str">
        <f>'Perioda 1'!T6</f>
        <v>MZ</v>
      </c>
      <c r="C20" s="28" t="s">
        <v>55</v>
      </c>
      <c r="D20" s="46">
        <f>COUNTIFS('Perioda 2'!D7:D46,"M",'Perioda 2'!T7:T46,"5")</f>
        <v>0</v>
      </c>
      <c r="E20" s="46">
        <f>COUNTIFS('Perioda 2'!D7:D46,"F",'Perioda 2'!T7:T46,"5")</f>
        <v>0</v>
      </c>
      <c r="F20" s="47" t="e">
        <f>((D20+E20)*100)/'Perioda 2'!C3</f>
        <v>#DIV/0!</v>
      </c>
      <c r="G20" s="46">
        <f>COUNTIFS('Perioda 2'!D7:D46,"M",'Perioda 2'!T7:T46,"4")</f>
        <v>0</v>
      </c>
      <c r="H20" s="46">
        <f>COUNTIFS('Perioda 2'!D7:D46,"F",'Perioda 2'!T7:T46,"4")</f>
        <v>0</v>
      </c>
      <c r="I20" s="47" t="e">
        <f>((G20+H20)*100)/'Perioda 2'!C3</f>
        <v>#DIV/0!</v>
      </c>
      <c r="J20" s="46">
        <f>COUNTIFS('Perioda 2'!D7:D46,"M",'Perioda 2'!T7:T46,"3")</f>
        <v>0</v>
      </c>
      <c r="K20" s="46">
        <f>COUNTIFS('Perioda 2'!D7:D46,"F",'Perioda 2'!T7:T46,"3")</f>
        <v>0</v>
      </c>
      <c r="L20" s="47" t="e">
        <f>((J20+K20)*100)/'Perioda 2'!C3</f>
        <v>#DIV/0!</v>
      </c>
      <c r="M20" s="46">
        <f>COUNTIFS('Perioda 2'!D7:D46,"M",'Perioda 2'!T7:T46,"2")</f>
        <v>0</v>
      </c>
      <c r="N20" s="46">
        <f>COUNTIFS('Perioda 2'!D7:D46,"F",'Perioda 2'!T7:T46,"2")</f>
        <v>0</v>
      </c>
      <c r="O20" s="47" t="e">
        <f>((M20+N20)*100)/'Perioda 2'!C3</f>
        <v>#DIV/0!</v>
      </c>
      <c r="P20" s="46">
        <f t="shared" si="1"/>
        <v>0</v>
      </c>
      <c r="Q20" s="46">
        <f t="shared" si="1"/>
        <v>0</v>
      </c>
      <c r="R20" s="47" t="e">
        <f>((P20+Q20)*100)/'Perioda 2'!C3</f>
        <v>#DIV/0!</v>
      </c>
      <c r="S20" s="46">
        <f>COUNTIFS('Perioda 2'!D7:D46,"M",'Perioda 2'!T7:T46,"1")</f>
        <v>0</v>
      </c>
      <c r="T20" s="46">
        <f>COUNTIFS('Perioda 2'!D7:D46,"F",'Perioda 2'!T7:T46,"1")</f>
        <v>0</v>
      </c>
      <c r="U20" s="47" t="e">
        <f>((S20+T20)*100)/'Perioda 2'!C3</f>
        <v>#DIV/0!</v>
      </c>
      <c r="V20" s="46">
        <f>COUNTIFS('Perioda 2'!D7:D46,"M",'Perioda 2'!T7:T46,"0")</f>
        <v>0</v>
      </c>
      <c r="W20" s="46">
        <f>COUNTIFS('Perioda 2'!D7:D46,"F",'Perioda 2'!T7:T46,"0")</f>
        <v>0</v>
      </c>
      <c r="X20" s="47" t="e">
        <f>((V20+W20)*100)/'Perioda 2'!C3</f>
        <v>#DIV/0!</v>
      </c>
      <c r="Y20" s="91">
        <f t="shared" si="2"/>
        <v>0</v>
      </c>
      <c r="Z20" s="443" t="e">
        <f>((G32*(D20+E20))+(F32*(G20+H20))+(E32*(J20+K20))+(D32*(M20+N20))+(C32*(S20+T20)))/'Perioda 2'!C3</f>
        <v>#DIV/0!</v>
      </c>
    </row>
    <row r="21" spans="1:26" ht="24.95" customHeight="1" thickBot="1" x14ac:dyDescent="0.3">
      <c r="A21" s="589"/>
      <c r="B21" s="75" t="str">
        <f>'Perioda 1'!U6</f>
        <v>MZ</v>
      </c>
      <c r="C21" s="27" t="s">
        <v>55</v>
      </c>
      <c r="D21" s="48">
        <f>COUNTIFS('Perioda 2'!D7:D46,"M",'Perioda 2'!U7:U46,"5")</f>
        <v>0</v>
      </c>
      <c r="E21" s="48">
        <f>COUNTIFS('Perioda 2'!D7:D46,"F",'Perioda 2'!U7:U46,"5")</f>
        <v>0</v>
      </c>
      <c r="F21" s="49" t="e">
        <f>((D21+E21)*100)/'Perioda 2'!C3</f>
        <v>#DIV/0!</v>
      </c>
      <c r="G21" s="48">
        <f>COUNTIFS('Perioda 2'!D7:D46,"M",'Perioda 2'!U7:U46,"4")</f>
        <v>0</v>
      </c>
      <c r="H21" s="48">
        <f>COUNTIFS('Perioda 2'!D7:D46,"F",'Perioda 2'!U7:U46,"4")</f>
        <v>0</v>
      </c>
      <c r="I21" s="49" t="e">
        <f>((G21+H21)*100)/'Perioda 2'!C3</f>
        <v>#DIV/0!</v>
      </c>
      <c r="J21" s="48">
        <f>COUNTIFS('Perioda 2'!D7:D46,"M",'Perioda 2'!U7:U46,"3")</f>
        <v>0</v>
      </c>
      <c r="K21" s="48">
        <f>COUNTIFS('Perioda 2'!D7:D46,"F",'Perioda 2'!U7:U46,"3")</f>
        <v>0</v>
      </c>
      <c r="L21" s="49" t="e">
        <f>((J21+K21)*100)/'Perioda 2'!C3</f>
        <v>#DIV/0!</v>
      </c>
      <c r="M21" s="48">
        <f>COUNTIFS('Perioda 2'!D7:D46,"M",'Perioda 2'!U7:U46,"2")</f>
        <v>0</v>
      </c>
      <c r="N21" s="48">
        <f>COUNTIFS('Perioda 2'!D7:D46,"F",'Perioda 2'!U7:U46,"2")</f>
        <v>0</v>
      </c>
      <c r="O21" s="49" t="e">
        <f>((M21+N21)*100)/'Perioda 2'!C3</f>
        <v>#DIV/0!</v>
      </c>
      <c r="P21" s="48">
        <f t="shared" si="1"/>
        <v>0</v>
      </c>
      <c r="Q21" s="48">
        <f>SUM(E21,H21,K21,N21)</f>
        <v>0</v>
      </c>
      <c r="R21" s="49" t="e">
        <f>((P21+Q21)*100)/'Perioda 2'!C3</f>
        <v>#DIV/0!</v>
      </c>
      <c r="S21" s="48">
        <f>COUNTIFS('Perioda 2'!D7:D46,"M",'Perioda 2'!U7:U46,"1")</f>
        <v>0</v>
      </c>
      <c r="T21" s="48">
        <f>COUNTIFS('Perioda 2'!D7:D46,"F",'Perioda 2'!U7:U46,"1")</f>
        <v>0</v>
      </c>
      <c r="U21" s="49" t="e">
        <f>((S21+T21)*100)/'Perioda 2'!C3</f>
        <v>#DIV/0!</v>
      </c>
      <c r="V21" s="48">
        <f>COUNTIFS('Perioda 2'!D7:D46,"M",'Perioda 2'!U7:U46,"0")</f>
        <v>0</v>
      </c>
      <c r="W21" s="48">
        <f>COUNTIFS('Perioda 2'!D7:D46,"F",'Perioda 2'!U7:U46,"0")</f>
        <v>0</v>
      </c>
      <c r="X21" s="49" t="e">
        <f>((V21+W21)*100)/'Perioda 2'!C3</f>
        <v>#DIV/0!</v>
      </c>
      <c r="Y21" s="92">
        <f t="shared" si="2"/>
        <v>0</v>
      </c>
      <c r="Z21" s="444" t="e">
        <f>((G32*(D21+E21))+(F32*(G21+H21))+(E32*(J21+K21))+(D32*(M21+N21))+(C32*(S21+T21)))/'Perioda 2'!C3</f>
        <v>#DIV/0!</v>
      </c>
    </row>
    <row r="22" spans="1:26" ht="24.95" customHeight="1" thickBot="1" x14ac:dyDescent="0.3">
      <c r="A22" s="589"/>
      <c r="B22" s="75" t="str">
        <f>'Perioda 1'!V6</f>
        <v>M.Z</v>
      </c>
      <c r="C22" s="27" t="s">
        <v>55</v>
      </c>
      <c r="D22" s="58">
        <f>COUNTIFS('Perioda 2'!D7:D46,"M",'Perioda 2'!V7:V46,"5")</f>
        <v>0</v>
      </c>
      <c r="E22" s="58">
        <f>COUNTIFS('Perioda 2'!D7:D46,"F",'Perioda 2'!V7:V46,"5")</f>
        <v>0</v>
      </c>
      <c r="F22" s="59" t="e">
        <f>((D22+E22)*100)/'Perioda 2'!C3</f>
        <v>#DIV/0!</v>
      </c>
      <c r="G22" s="58">
        <f>COUNTIFS('Perioda 2'!D7:D46,"M",'Perioda 2'!V7:V46,"4")</f>
        <v>0</v>
      </c>
      <c r="H22" s="58">
        <f>COUNTIFS('Perioda 2'!D7:D46,"F",'Perioda 2'!V7:V46,"4")</f>
        <v>0</v>
      </c>
      <c r="I22" s="59" t="e">
        <f>((G22+H22)*100)/'Perioda 2'!C3</f>
        <v>#DIV/0!</v>
      </c>
      <c r="J22" s="58">
        <f>COUNTIFS('Perioda 2'!D7:D46,"M",'Perioda 2'!V7:V46,"3")</f>
        <v>0</v>
      </c>
      <c r="K22" s="58">
        <f>COUNTIFS('Perioda 2'!D7:D46,"F",'Perioda 2'!V7:V46,"3")</f>
        <v>0</v>
      </c>
      <c r="L22" s="59" t="e">
        <f>((J22+K22)*100)/'Perioda 2'!C3</f>
        <v>#DIV/0!</v>
      </c>
      <c r="M22" s="58">
        <f>COUNTIFS('Perioda 2'!D7:D46,"M",'Perioda 2'!V7:V46,"2")</f>
        <v>0</v>
      </c>
      <c r="N22" s="58">
        <f>COUNTIFS('Perioda 2'!D7:D46,"F",'Perioda 2'!V7:V46,"2")</f>
        <v>0</v>
      </c>
      <c r="O22" s="59" t="e">
        <f>((M22+N22)*100)/'Perioda 2'!C3</f>
        <v>#DIV/0!</v>
      </c>
      <c r="P22" s="58">
        <f t="shared" ref="P22:Q23" si="3">SUM(D22,G22,J22,M22)</f>
        <v>0</v>
      </c>
      <c r="Q22" s="58">
        <f t="shared" si="3"/>
        <v>0</v>
      </c>
      <c r="R22" s="59" t="e">
        <f>((P22+Q22)*100)/'Perioda 2'!C3</f>
        <v>#DIV/0!</v>
      </c>
      <c r="S22" s="58">
        <f>COUNTIFS('Perioda 2'!D7:D46,"M",'Perioda 2'!V7:V46,"1")</f>
        <v>0</v>
      </c>
      <c r="T22" s="58">
        <f>COUNTIFS('Perioda 2'!D7:D46,"F",'Perioda 2'!V7:V46,"1")</f>
        <v>0</v>
      </c>
      <c r="U22" s="59" t="e">
        <f>((S22+T22)*100)/'Perioda 2'!C3</f>
        <v>#DIV/0!</v>
      </c>
      <c r="V22" s="58">
        <f>COUNTIFS('Perioda 2'!D7:D46,"M",'Perioda 2'!V7:V46,"0")</f>
        <v>0</v>
      </c>
      <c r="W22" s="58">
        <f>COUNTIFS('Perioda 2'!D7:D46,"F",'Perioda 2'!V7:V46,"0")</f>
        <v>0</v>
      </c>
      <c r="X22" s="59" t="e">
        <f>((V22+W22)*100)/'Perioda 2'!C3</f>
        <v>#DIV/0!</v>
      </c>
      <c r="Y22" s="96">
        <f t="shared" si="2"/>
        <v>0</v>
      </c>
      <c r="Z22" s="447" t="e">
        <f>((G32*(D22+E22))+(F32*(G22+H22))+(E32*(J22+K22))+(D32*(M22+N22))+(C32*(S22+T22)))/'Perioda 2'!C3</f>
        <v>#DIV/0!</v>
      </c>
    </row>
    <row r="23" spans="1:26" ht="24.95" customHeight="1" thickBot="1" x14ac:dyDescent="0.3">
      <c r="A23" s="589"/>
      <c r="B23" s="76" t="str">
        <f>'Perioda 1'!W6</f>
        <v>M.Z</v>
      </c>
      <c r="C23" s="29" t="s">
        <v>55</v>
      </c>
      <c r="D23" s="60">
        <f>COUNTIFS('Perioda 2'!D7:D46,"M",'Perioda 2'!W7:W46,"5")</f>
        <v>0</v>
      </c>
      <c r="E23" s="60">
        <f>COUNTIFS('Perioda 2'!D7:D46,"F",'Perioda 2'!W7:W46,"5")</f>
        <v>0</v>
      </c>
      <c r="F23" s="61" t="e">
        <f>((D23+E23)*100)/'Perioda 2'!C3</f>
        <v>#DIV/0!</v>
      </c>
      <c r="G23" s="60">
        <f>COUNTIFS('Perioda 2'!D7:D46,"M",'Perioda 2'!W7:W46,"4")</f>
        <v>0</v>
      </c>
      <c r="H23" s="60">
        <f>COUNTIFS('Perioda 2'!D7:D46,"F",'Perioda 2'!W7:W46,"4")</f>
        <v>0</v>
      </c>
      <c r="I23" s="61" t="e">
        <f>((G23+H23)*100)/'Perioda 2'!C3</f>
        <v>#DIV/0!</v>
      </c>
      <c r="J23" s="60">
        <f>COUNTIFS('Perioda 2'!D7:D46,"M",'Perioda 2'!W7:W46,"3")</f>
        <v>0</v>
      </c>
      <c r="K23" s="60">
        <f>COUNTIFS('Perioda 2'!D7:D46,"F",'Perioda 2'!W7:W46,"3")</f>
        <v>0</v>
      </c>
      <c r="L23" s="61" t="e">
        <f>((J23+K23)*100)/'Perioda 2'!C3</f>
        <v>#DIV/0!</v>
      </c>
      <c r="M23" s="60">
        <f>COUNTIFS('Perioda 2'!D7:D46,"M",'Perioda 2'!W7:W46,"2")</f>
        <v>0</v>
      </c>
      <c r="N23" s="60">
        <f>COUNTIFS('Perioda 2'!D7:D46,"F",'Perioda 2'!W7:W46,"2")</f>
        <v>0</v>
      </c>
      <c r="O23" s="61" t="e">
        <f>((M23+N23)*100)/'Perioda 2'!C3</f>
        <v>#DIV/0!</v>
      </c>
      <c r="P23" s="60">
        <f t="shared" si="3"/>
        <v>0</v>
      </c>
      <c r="Q23" s="60">
        <f t="shared" si="3"/>
        <v>0</v>
      </c>
      <c r="R23" s="61" t="e">
        <f>((P23+Q23)*100)/'Perioda 2'!C3</f>
        <v>#DIV/0!</v>
      </c>
      <c r="S23" s="60">
        <f>COUNTIFS('Perioda 2'!D7:D46,"M",'Perioda 2'!W7:W46,"1")</f>
        <v>0</v>
      </c>
      <c r="T23" s="60">
        <f>COUNTIFS('Perioda 2'!D7:D46,"F",'Perioda 2'!W7:W46,"1")</f>
        <v>0</v>
      </c>
      <c r="U23" s="61" t="e">
        <f>((S23+T23)*100)/'Perioda 2'!C3</f>
        <v>#DIV/0!</v>
      </c>
      <c r="V23" s="60">
        <f>COUNTIFS('Perioda 2'!D7:D46,"M",'Perioda 2'!W7:W46,"0")</f>
        <v>0</v>
      </c>
      <c r="W23" s="60">
        <f>COUNTIFS('Perioda 2'!D7:D46,"F",'Perioda 2'!W7:W46,"0")</f>
        <v>0</v>
      </c>
      <c r="X23" s="61" t="e">
        <f>((V23+W23)*100)/'Perioda 2'!C3</f>
        <v>#DIV/0!</v>
      </c>
      <c r="Y23" s="97">
        <f t="shared" si="2"/>
        <v>0</v>
      </c>
      <c r="Z23" s="448" t="e">
        <f>((G32*(D23+E23))+(F32*(G23+H23))+(E32*(J23+K23))+(D32*(M23+N23))+(C32*(S23+T23)))/'Perioda 2'!C3</f>
        <v>#DIV/0!</v>
      </c>
    </row>
    <row r="24" spans="1:26" ht="24.95" customHeight="1" thickBot="1" x14ac:dyDescent="0.3">
      <c r="A24" s="80"/>
      <c r="B24" s="149" t="s">
        <v>48</v>
      </c>
      <c r="C24" s="28" t="s">
        <v>55</v>
      </c>
      <c r="D24" s="40">
        <f>SUM(D6,D7,D8,D9,D10,D11,D12,D13,D14,D15,D16,D17,D18,D19,D20,D21,D22,D23)</f>
        <v>0</v>
      </c>
      <c r="E24" s="41">
        <f>SUM(E6,E7,E8,E9,E10,E11,E12,E13,E14,E15,E16,E17,E18,E19,E20,E21,E22,E23)</f>
        <v>0</v>
      </c>
      <c r="F24" s="42" t="e">
        <f>((D24+E24)*100)/'Perioda 2'!C3/'Perioda 2'!C4</f>
        <v>#DIV/0!</v>
      </c>
      <c r="G24" s="41">
        <f>SUM(G6,G7,G8,G9,G10,G11,G12,G13,G14,G15,G16,G17,G18,G19,G20,G21,G22,G23)</f>
        <v>0</v>
      </c>
      <c r="H24" s="41">
        <f>SUM(H6+H7+H8+H9+H10+H11+H12+H13+H14+H15+H16+H17+H18+H19+H20+H21+H22+H23)</f>
        <v>0</v>
      </c>
      <c r="I24" s="42" t="e">
        <f>((G24+H24)*100)/'Perioda 2'!C3/'Perioda 2'!C4</f>
        <v>#DIV/0!</v>
      </c>
      <c r="J24" s="41">
        <f>SUM(J6+J7+J8+J9+J10+J11+J12+J13+J14+J15+J16+J17+J18+J19+J20+J21+J22+J23)</f>
        <v>0</v>
      </c>
      <c r="K24" s="41">
        <f>SUM(K6+K7+K8+K9+K10+K11+K12+K13+K14+K15+K16+K17+K18+K19+K20+K21+K22+K23)</f>
        <v>0</v>
      </c>
      <c r="L24" s="42" t="e">
        <f>((J24+K24)*100)/'Perioda 2'!C3/'Perioda 2'!C4</f>
        <v>#DIV/0!</v>
      </c>
      <c r="M24" s="41">
        <f>SUM(M6+M7+M8+M9+M10+M11+M12+M13+M14+M15+M16+M17+M18+M19+M20+M21+M22+M23)</f>
        <v>0</v>
      </c>
      <c r="N24" s="41">
        <f>SUM(N6+N7+N8+N9+N10+N11+N12+N13+N14+N15+N16+N17+N18+N19+N20+N21+N22+N23)</f>
        <v>0</v>
      </c>
      <c r="O24" s="42" t="e">
        <f>((M24+N24)*100)/'Perioda 2'!C3/'Perioda 2'!C4</f>
        <v>#DIV/0!</v>
      </c>
      <c r="P24" s="41">
        <f>SUM(D24,G24,J24,M24)</f>
        <v>0</v>
      </c>
      <c r="Q24" s="41">
        <f>SUM(Q6+Q7+Q8+Q9+Q10+Q11+Q12+Q13+Q14+Q15+Q16+Q17+Q18+Q19+Q20+Q21+Q22+Q23)</f>
        <v>0</v>
      </c>
      <c r="R24" s="42" t="e">
        <f>((P24+Q24)*100)/'Perioda 2'!C3/'Perioda 2'!C4</f>
        <v>#DIV/0!</v>
      </c>
      <c r="S24" s="41">
        <f>SUM(S6+S7+S8+S9+S10+S11+S12+S13+S14+S15+S16+S17+S18+S19+S20+S21+S22+S23)</f>
        <v>0</v>
      </c>
      <c r="T24" s="41">
        <f>SUM(T6+T7+T8+T9+T10+T11+T12+T13+T14+T15+T16+T17+T18+T19+T20+T21+T22+T23)</f>
        <v>0</v>
      </c>
      <c r="U24" s="42" t="e">
        <f>((S24+T24)*100)/'Perioda 2'!C3/'Perioda 2'!C4</f>
        <v>#DIV/0!</v>
      </c>
      <c r="V24" s="41">
        <f>SUM(V6+V7+V8+V9+V10+V11+V12+V13+V14+V15+V16+V17+V18+V19+V20+V21+V22+V23)</f>
        <v>0</v>
      </c>
      <c r="W24" s="41">
        <f>SUM(W6+W7+W8+W9+W10+W11+W12+W13+W14+W15+W16+W17+W18+W19+W20+W21+W22+W23)</f>
        <v>0</v>
      </c>
      <c r="X24" s="42" t="e">
        <f>((V24+W24)*100)/'Perioda 2'!C3/'Perioda 2'!C4</f>
        <v>#DIV/0!</v>
      </c>
      <c r="Y24" s="41">
        <f>SUM(W24,V24,T24,S24,N24,M24,K24,J24,,H24,G24,E24,D24,)</f>
        <v>0</v>
      </c>
      <c r="Z24" s="449" t="e">
        <f>SUM(Z6:Z23)/'Perioda 2'!C4</f>
        <v>#DIV/0!</v>
      </c>
    </row>
    <row r="25" spans="1:26" ht="24.95" customHeight="1" thickTop="1" x14ac:dyDescent="0.3">
      <c r="A25" s="576" t="s">
        <v>57</v>
      </c>
      <c r="B25" s="577"/>
      <c r="C25" s="150" t="s">
        <v>1</v>
      </c>
      <c r="D25" s="581">
        <f>D24</f>
        <v>0</v>
      </c>
      <c r="E25" s="581"/>
      <c r="F25" s="582"/>
      <c r="G25" s="583">
        <f>G24</f>
        <v>0</v>
      </c>
      <c r="H25" s="584"/>
      <c r="I25" s="585"/>
      <c r="J25" s="586">
        <f>J24</f>
        <v>0</v>
      </c>
      <c r="K25" s="587"/>
      <c r="L25" s="588"/>
      <c r="M25" s="583">
        <f>M24</f>
        <v>0</v>
      </c>
      <c r="N25" s="584"/>
      <c r="O25" s="585"/>
      <c r="P25" s="586">
        <f>SUM(D25,G25,J25,M25)</f>
        <v>0</v>
      </c>
      <c r="Q25" s="587"/>
      <c r="R25" s="588"/>
      <c r="S25" s="583">
        <f>S24</f>
        <v>0</v>
      </c>
      <c r="T25" s="584"/>
      <c r="U25" s="585"/>
      <c r="V25" s="586">
        <f>V24</f>
        <v>0</v>
      </c>
      <c r="W25" s="587"/>
      <c r="X25" s="587"/>
      <c r="Y25" s="23">
        <f>SUM(P25,S25,V25)</f>
        <v>0</v>
      </c>
      <c r="Z25" s="44" t="e">
        <f>SUM(Y25*100)/'Perioda 2'!C3/'Perioda 2'!C4</f>
        <v>#DIV/0!</v>
      </c>
    </row>
    <row r="26" spans="1:26" ht="24.95" customHeight="1" x14ac:dyDescent="0.3">
      <c r="A26" s="576"/>
      <c r="B26" s="578"/>
      <c r="C26" s="151" t="s">
        <v>2</v>
      </c>
      <c r="D26" s="590">
        <f>E24</f>
        <v>0</v>
      </c>
      <c r="E26" s="590"/>
      <c r="F26" s="591"/>
      <c r="G26" s="592">
        <f>H24</f>
        <v>0</v>
      </c>
      <c r="H26" s="593"/>
      <c r="I26" s="594"/>
      <c r="J26" s="595">
        <f>K24</f>
        <v>0</v>
      </c>
      <c r="K26" s="596"/>
      <c r="L26" s="597"/>
      <c r="M26" s="592">
        <f>N24</f>
        <v>0</v>
      </c>
      <c r="N26" s="593"/>
      <c r="O26" s="594"/>
      <c r="P26" s="595">
        <f>SUM(D26,G26,J26,M26)</f>
        <v>0</v>
      </c>
      <c r="Q26" s="596"/>
      <c r="R26" s="597"/>
      <c r="S26" s="592">
        <f>T24</f>
        <v>0</v>
      </c>
      <c r="T26" s="593"/>
      <c r="U26" s="594"/>
      <c r="V26" s="595">
        <f>W24</f>
        <v>0</v>
      </c>
      <c r="W26" s="596"/>
      <c r="X26" s="597"/>
      <c r="Y26" s="24">
        <f>SUM(P26,S26,V26)</f>
        <v>0</v>
      </c>
      <c r="Z26" s="45" t="e">
        <f>SUM(Y26*100)/'Perioda 2'!C3/'Perioda 2'!C4</f>
        <v>#DIV/0!</v>
      </c>
    </row>
    <row r="27" spans="1:26" ht="24.95" customHeight="1" thickBot="1" x14ac:dyDescent="0.3">
      <c r="A27" s="579"/>
      <c r="B27" s="580"/>
      <c r="C27" s="152" t="s">
        <v>45</v>
      </c>
      <c r="D27" s="617" t="e">
        <f>((D25+D26)*100)/'Perioda 2'!C3/'Perioda 2'!C4</f>
        <v>#DIV/0!</v>
      </c>
      <c r="E27" s="618"/>
      <c r="F27" s="619"/>
      <c r="G27" s="614" t="e">
        <f>((G25+G26)*100)/'Perioda 2'!C3/'Perioda 2'!C4</f>
        <v>#DIV/0!</v>
      </c>
      <c r="H27" s="615"/>
      <c r="I27" s="616"/>
      <c r="J27" s="620" t="e">
        <f>((J25+J26)*100)/'Perioda 2'!C3/'Perioda 2'!C4</f>
        <v>#DIV/0!</v>
      </c>
      <c r="K27" s="621"/>
      <c r="L27" s="622"/>
      <c r="M27" s="614" t="e">
        <f>((M25+M26)*100)/'Perioda 2'!C3/'Perioda 2'!C4</f>
        <v>#DIV/0!</v>
      </c>
      <c r="N27" s="615"/>
      <c r="O27" s="616"/>
      <c r="P27" s="620" t="e">
        <f>((P25+P26)*100)/'Perioda 2'!C3/'Perioda 2'!C4</f>
        <v>#DIV/0!</v>
      </c>
      <c r="Q27" s="621"/>
      <c r="R27" s="622"/>
      <c r="S27" s="614" t="e">
        <f>((S25+S26)*100)/'Perioda 2'!C3/'Perioda 2'!C4</f>
        <v>#DIV/0!</v>
      </c>
      <c r="T27" s="615"/>
      <c r="U27" s="616"/>
      <c r="V27" s="620" t="e">
        <f>((V25+V26)*100)/'Perioda 2'!C3/'Perioda 2'!C4</f>
        <v>#DIV/0!</v>
      </c>
      <c r="W27" s="621"/>
      <c r="X27" s="622"/>
      <c r="Y27" s="25" t="e">
        <f>SUM(D27+G27+J27+M27+S27+V27)</f>
        <v>#DIV/0!</v>
      </c>
      <c r="Z27" s="43" t="e">
        <f>SUM(Y25+Y26)*100/('Perioda 2'!C3)/('Perioda 2'!C4)</f>
        <v>#DIV/0!</v>
      </c>
    </row>
    <row r="28" spans="1:26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16" customFormat="1" ht="3" customHeight="1" x14ac:dyDescent="0.25">
      <c r="C32" s="517">
        <v>1</v>
      </c>
      <c r="D32" s="517">
        <v>2</v>
      </c>
      <c r="E32" s="517">
        <v>3</v>
      </c>
      <c r="F32" s="517">
        <v>4</v>
      </c>
      <c r="G32" s="517">
        <v>5</v>
      </c>
      <c r="H32" s="518"/>
    </row>
  </sheetData>
  <sheetProtection algorithmName="SHA-512" hashValue="LVIwJLBNOm+u+sWZbkPw7MNjGB9VH0h8jJpOl73Pua08pZjJbj/Zxknk1tkKEe/+X82LJAcv/ooo7udmuYBk5g==" saltValue="hj79WkvUC8tcNtoHyV0Dvw==" spinCount="100000" sheet="1" objects="1" scenarios="1"/>
  <mergeCells count="47">
    <mergeCell ref="V27:X27"/>
    <mergeCell ref="D27:F27"/>
    <mergeCell ref="G27:I27"/>
    <mergeCell ref="J27:L27"/>
    <mergeCell ref="M27:O27"/>
    <mergeCell ref="P27:R27"/>
    <mergeCell ref="S27:U27"/>
    <mergeCell ref="V25:X25"/>
    <mergeCell ref="D26:F26"/>
    <mergeCell ref="G26:I26"/>
    <mergeCell ref="J26:L26"/>
    <mergeCell ref="M26:O26"/>
    <mergeCell ref="P26:R26"/>
    <mergeCell ref="S26:U26"/>
    <mergeCell ref="V26:X26"/>
    <mergeCell ref="D25:F25"/>
    <mergeCell ref="G25:I25"/>
    <mergeCell ref="J25:L25"/>
    <mergeCell ref="M25:O25"/>
    <mergeCell ref="P25:R25"/>
    <mergeCell ref="S25:U25"/>
    <mergeCell ref="A25:B27"/>
    <mergeCell ref="V3:X3"/>
    <mergeCell ref="Y3:Y4"/>
    <mergeCell ref="Z3:Z4"/>
    <mergeCell ref="D4:F4"/>
    <mergeCell ref="G4:I4"/>
    <mergeCell ref="J4:L4"/>
    <mergeCell ref="M4:O4"/>
    <mergeCell ref="P4:R4"/>
    <mergeCell ref="S4:U4"/>
    <mergeCell ref="V4:X4"/>
    <mergeCell ref="A6:A8"/>
    <mergeCell ref="A9:A10"/>
    <mergeCell ref="A12:A14"/>
    <mergeCell ref="A15:A17"/>
    <mergeCell ref="A20:A23"/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AB48"/>
  <sheetViews>
    <sheetView workbookViewId="0">
      <pane xSplit="28" ySplit="6" topLeftCell="AC7" activePane="bottomRight" state="frozen"/>
      <selection pane="topRight" activeCell="AC1" sqref="AC1"/>
      <selection pane="bottomLeft" activeCell="A7" sqref="A7"/>
      <selection pane="bottomRight" activeCell="C2" sqref="C2:F2"/>
    </sheetView>
  </sheetViews>
  <sheetFormatPr defaultRowHeight="15" x14ac:dyDescent="0.25"/>
  <cols>
    <col min="1" max="1" width="4.28515625" customWidth="1"/>
    <col min="2" max="2" width="15.140625" customWidth="1"/>
    <col min="3" max="3" width="17" customWidth="1"/>
    <col min="4" max="5" width="4.7109375" customWidth="1"/>
    <col min="6" max="23" width="5.7109375" customWidth="1"/>
    <col min="24" max="25" width="6.7109375" customWidth="1"/>
    <col min="26" max="28" width="5.7109375" customWidth="1"/>
  </cols>
  <sheetData>
    <row r="1" spans="1:28" ht="20.100000000000001" customHeight="1" thickBot="1" x14ac:dyDescent="0.35">
      <c r="B1" s="14" t="s">
        <v>0</v>
      </c>
      <c r="C1" s="557" t="s">
        <v>49</v>
      </c>
      <c r="D1" s="557"/>
      <c r="E1" s="557"/>
      <c r="F1" s="557"/>
      <c r="G1" s="558" t="s">
        <v>28</v>
      </c>
      <c r="H1" s="559"/>
      <c r="I1" s="559"/>
      <c r="J1" s="559"/>
      <c r="K1" s="1"/>
      <c r="L1" s="1"/>
      <c r="T1" s="572" t="s">
        <v>166</v>
      </c>
      <c r="U1" s="573"/>
      <c r="V1" s="573"/>
      <c r="W1" s="573"/>
      <c r="X1" s="574"/>
      <c r="Y1" s="560" t="s">
        <v>1</v>
      </c>
      <c r="Z1" s="561"/>
      <c r="AA1" s="562" t="s">
        <v>2</v>
      </c>
      <c r="AB1" s="563"/>
    </row>
    <row r="2" spans="1:28" ht="20.100000000000001" customHeight="1" thickBot="1" x14ac:dyDescent="0.35">
      <c r="B2" s="14" t="s">
        <v>3</v>
      </c>
      <c r="C2" s="623" t="str">
        <f>'Perioda 1'!C2</f>
        <v>IV/2</v>
      </c>
      <c r="D2" s="623"/>
      <c r="E2" s="623"/>
      <c r="F2" s="623"/>
      <c r="G2" s="624" t="str">
        <f>'Perioda 1'!G2:J2</f>
        <v>Skender Gashi</v>
      </c>
      <c r="H2" s="624"/>
      <c r="I2" s="624"/>
      <c r="J2" s="625"/>
      <c r="K2" s="1"/>
      <c r="L2" s="1"/>
      <c r="M2" s="635" t="s">
        <v>58</v>
      </c>
      <c r="N2" s="636"/>
      <c r="O2" s="636"/>
      <c r="P2" s="636"/>
      <c r="Q2" s="637"/>
      <c r="R2" s="1"/>
      <c r="S2" s="1"/>
      <c r="T2" s="1"/>
      <c r="U2" s="1"/>
      <c r="V2" s="1"/>
      <c r="W2" s="1"/>
      <c r="X2" s="567">
        <f>COUNTIFS(X7:X46,"0",Y7:Y46,"0")</f>
        <v>0</v>
      </c>
      <c r="Y2" s="2" t="s">
        <v>5</v>
      </c>
      <c r="Z2" s="66" t="s">
        <v>4</v>
      </c>
      <c r="AA2" s="2" t="s">
        <v>5</v>
      </c>
      <c r="AB2" s="66" t="s">
        <v>4</v>
      </c>
    </row>
    <row r="3" spans="1:28" ht="20.100000000000001" customHeight="1" thickBot="1" x14ac:dyDescent="0.35">
      <c r="B3" s="427" t="s">
        <v>146</v>
      </c>
      <c r="C3" s="545">
        <f>COUNTIF(F7:F46,"&lt;6")</f>
        <v>0</v>
      </c>
      <c r="D3" s="545"/>
      <c r="E3" s="545"/>
      <c r="F3" s="545"/>
      <c r="G3" s="546" t="s">
        <v>29</v>
      </c>
      <c r="H3" s="546"/>
      <c r="I3" s="546"/>
      <c r="J3" s="54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68"/>
      <c r="Y3" s="2">
        <f>SUMIF(D7:D46,"M",X7:X46)</f>
        <v>0</v>
      </c>
      <c r="Z3" s="66">
        <f>SUMIF(D7:D46,"M",Y7:Y46)</f>
        <v>0</v>
      </c>
      <c r="AA3" s="2">
        <f>SUMIF(D7:D46,"F",X7:X46)</f>
        <v>0</v>
      </c>
      <c r="AB3" s="66">
        <f>SUMIF(D7:D46,"F",Y7:Y46)</f>
        <v>0</v>
      </c>
    </row>
    <row r="4" spans="1:28" ht="20.100000000000001" customHeight="1" thickBot="1" x14ac:dyDescent="0.35">
      <c r="B4" s="428" t="s">
        <v>7</v>
      </c>
      <c r="C4" s="548">
        <f>COUNTIF(F7:W7,"&lt;6")</f>
        <v>0</v>
      </c>
      <c r="D4" s="548"/>
      <c r="E4" s="548"/>
      <c r="F4" s="548"/>
      <c r="G4" s="629" t="str">
        <f>'Perioda 1'!G4:J4</f>
        <v>2021 / 2022</v>
      </c>
      <c r="H4" s="629"/>
      <c r="I4" s="629"/>
      <c r="J4" s="63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6"/>
      <c r="W4" s="3"/>
      <c r="X4" s="87" t="s">
        <v>8</v>
      </c>
      <c r="Y4" s="4" t="s">
        <v>5</v>
      </c>
      <c r="Z4" s="17">
        <f>Y3+AA3</f>
        <v>0</v>
      </c>
      <c r="AA4" s="5" t="s">
        <v>4</v>
      </c>
      <c r="AB4" s="18">
        <f>Z3+AB3</f>
        <v>0</v>
      </c>
    </row>
    <row r="5" spans="1:28" ht="70.5" customHeight="1" x14ac:dyDescent="0.25">
      <c r="A5" s="551" t="s">
        <v>44</v>
      </c>
      <c r="B5" s="554" t="s">
        <v>9</v>
      </c>
      <c r="C5" s="555"/>
      <c r="D5" s="555"/>
      <c r="E5" s="556"/>
      <c r="F5" s="535" t="s">
        <v>51</v>
      </c>
      <c r="G5" s="536"/>
      <c r="H5" s="537"/>
      <c r="I5" s="553" t="s">
        <v>11</v>
      </c>
      <c r="J5" s="553"/>
      <c r="K5" s="105" t="s">
        <v>52</v>
      </c>
      <c r="L5" s="534" t="s">
        <v>13</v>
      </c>
      <c r="M5" s="534"/>
      <c r="N5" s="534"/>
      <c r="O5" s="534" t="s">
        <v>32</v>
      </c>
      <c r="P5" s="534"/>
      <c r="Q5" s="534"/>
      <c r="R5" s="104" t="s">
        <v>53</v>
      </c>
      <c r="S5" s="104" t="s">
        <v>15</v>
      </c>
      <c r="T5" s="535" t="s">
        <v>16</v>
      </c>
      <c r="U5" s="536"/>
      <c r="V5" s="536"/>
      <c r="W5" s="537"/>
      <c r="X5" s="538" t="s">
        <v>17</v>
      </c>
      <c r="Y5" s="538"/>
      <c r="Z5" s="539" t="s">
        <v>18</v>
      </c>
      <c r="AA5" s="541" t="s">
        <v>19</v>
      </c>
      <c r="AB5" s="543" t="s">
        <v>20</v>
      </c>
    </row>
    <row r="6" spans="1:28" ht="90.75" customHeight="1" thickBot="1" x14ac:dyDescent="0.3">
      <c r="A6" s="552"/>
      <c r="B6" s="19" t="s">
        <v>21</v>
      </c>
      <c r="C6" s="19" t="s">
        <v>22</v>
      </c>
      <c r="D6" s="6" t="s">
        <v>23</v>
      </c>
      <c r="E6" s="106" t="s">
        <v>24</v>
      </c>
      <c r="F6" s="100" t="str">
        <f>'Perioda 1'!F6</f>
        <v>Gjuhë amtare</v>
      </c>
      <c r="G6" s="100" t="str">
        <f>'Perioda 1'!G6</f>
        <v>Gjuhë angleze</v>
      </c>
      <c r="H6" s="100">
        <f>'Perioda 1'!H6</f>
        <v>0</v>
      </c>
      <c r="I6" s="100" t="str">
        <f>'Perioda 1'!I6</f>
        <v>Edukatë muzikore</v>
      </c>
      <c r="J6" s="100" t="str">
        <f>'Perioda 1'!J6</f>
        <v>Edukatë Figurative</v>
      </c>
      <c r="K6" s="100" t="str">
        <f>'Perioda 1'!K6</f>
        <v>Matematikë</v>
      </c>
      <c r="L6" s="100" t="str">
        <f>'Perioda 1'!L6</f>
        <v>Njeriu dhe natyra</v>
      </c>
      <c r="M6" s="100">
        <f>'Perioda 1'!M6</f>
        <v>0</v>
      </c>
      <c r="N6" s="100">
        <f>'Perioda 1'!N6</f>
        <v>0</v>
      </c>
      <c r="O6" s="100" t="str">
        <f>'Perioda 1'!O6</f>
        <v>Shoqëria dhe mjedisi</v>
      </c>
      <c r="P6" s="100">
        <f>'Perioda 1'!P6</f>
        <v>0</v>
      </c>
      <c r="Q6" s="100">
        <f>'Perioda 1'!Q6</f>
        <v>0</v>
      </c>
      <c r="R6" s="100" t="str">
        <f>'Perioda 1'!R6</f>
        <v>Ed. fizike, sportet &amp; shëndeti</v>
      </c>
      <c r="S6" s="100" t="str">
        <f>'Perioda 1'!S6</f>
        <v>Shkathtësi për jetë</v>
      </c>
      <c r="T6" s="100" t="str">
        <f>'Perioda 1'!T6</f>
        <v>MZ</v>
      </c>
      <c r="U6" s="100" t="str">
        <f>'Perioda 1'!U6</f>
        <v>MZ</v>
      </c>
      <c r="V6" s="100" t="str">
        <f>'Perioda 1'!V6</f>
        <v>M.Z</v>
      </c>
      <c r="W6" s="100" t="str">
        <f>'Perioda 1'!W6</f>
        <v>M.Z</v>
      </c>
      <c r="X6" s="84" t="s">
        <v>26</v>
      </c>
      <c r="Y6" s="85" t="s">
        <v>25</v>
      </c>
      <c r="Z6" s="540"/>
      <c r="AA6" s="542"/>
      <c r="AB6" s="544"/>
    </row>
    <row r="7" spans="1:28" ht="18" customHeight="1" x14ac:dyDescent="0.3">
      <c r="A7" s="30">
        <v>1</v>
      </c>
      <c r="B7" s="512">
        <f>'Perioda 1'!B7</f>
        <v>0</v>
      </c>
      <c r="C7" s="512">
        <f>'Perioda 1'!C7</f>
        <v>0</v>
      </c>
      <c r="D7" s="514">
        <f>'Perioda 1'!D7</f>
        <v>0</v>
      </c>
      <c r="E7" s="88" t="s">
        <v>59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7"/>
      <c r="Y7" s="68"/>
      <c r="Z7" s="301" t="e">
        <f>IF(OR(F7=1,G7=1,H7=1,I7=1,J7=1,K7=1,L7=1,M7=1,N7=1,O7=1,P7=1,Q7=1,R7=1,S7=1,T7=1,U7=1,V7=1,W7=1),1,ROUND(SUM(F7:W7)/$C$4,2))</f>
        <v>#DIV/0!</v>
      </c>
      <c r="AA7" s="8">
        <f>COUNTIF(F7:W7,"=1")</f>
        <v>0</v>
      </c>
      <c r="AB7" s="101" t="e">
        <f>IF(OR(F7=1,G7=1,H7=1,I7=1,J7=1,K7=1,L7=1,M7=1,N7=1,O7=1,P7=1,Q7=1,R7=1,S7=1,T7=1,U7=1,V7=1,W7=1),1,ROUND(SUM(F7:W7)/$C$4,0))</f>
        <v>#DIV/0!</v>
      </c>
    </row>
    <row r="8" spans="1:28" ht="18" customHeight="1" x14ac:dyDescent="0.3">
      <c r="A8" s="32">
        <v>2</v>
      </c>
      <c r="B8" s="512">
        <f>'Perioda 1'!B8</f>
        <v>0</v>
      </c>
      <c r="C8" s="512">
        <f>'Perioda 1'!C8</f>
        <v>0</v>
      </c>
      <c r="D8" s="514">
        <f>'Perioda 1'!D8</f>
        <v>0</v>
      </c>
      <c r="E8" s="88" t="s">
        <v>59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0"/>
      <c r="U8" s="20"/>
      <c r="V8" s="26"/>
      <c r="W8" s="26"/>
      <c r="X8" s="7"/>
      <c r="Y8" s="68"/>
      <c r="Z8" s="301" t="e">
        <f t="shared" ref="Z8:Z46" si="0">IF(OR(F8=1,G8=1,H8=1,I8=1,J8=1,K8=1,L8=1,M8=1,N8=1,O8=1,P8=1,Q8=1,R8=1,S8=1,T8=1,U8=1,V8=1,W8=1),1,ROUND(SUM(F8:W8)/$C$4,2))</f>
        <v>#DIV/0!</v>
      </c>
      <c r="AA8" s="9">
        <f t="shared" ref="AA8:AA46" si="1">COUNTIF(F8:W8,"=1")</f>
        <v>0</v>
      </c>
      <c r="AB8" s="102" t="e">
        <f>IF(OR(F8=1,G8=1,H8=1,I8=1,J8=1,K8=1,L8=1,M8=1,N8=1,O8=1,P8=1,Q8=1,R8=1,S8=1,T8=1,U8=1,V8=1,W8=1),1,ROUND(SUM(F8:W8)/$C$4,0))</f>
        <v>#DIV/0!</v>
      </c>
    </row>
    <row r="9" spans="1:28" ht="18" customHeight="1" x14ac:dyDescent="0.3">
      <c r="A9" s="32">
        <v>3</v>
      </c>
      <c r="B9" s="512">
        <f>'Perioda 1'!B9</f>
        <v>0</v>
      </c>
      <c r="C9" s="512">
        <f>'Perioda 1'!C9</f>
        <v>0</v>
      </c>
      <c r="D9" s="514">
        <f>'Perioda 1'!D9</f>
        <v>0</v>
      </c>
      <c r="E9" s="88" t="s">
        <v>59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0"/>
      <c r="U9" s="20"/>
      <c r="V9" s="26"/>
      <c r="W9" s="26"/>
      <c r="X9" s="7"/>
      <c r="Y9" s="68"/>
      <c r="Z9" s="301" t="e">
        <f t="shared" si="0"/>
        <v>#DIV/0!</v>
      </c>
      <c r="AA9" s="9">
        <f t="shared" si="1"/>
        <v>0</v>
      </c>
      <c r="AB9" s="102" t="e">
        <f t="shared" ref="AB9:AB46" si="2">IF(OR(F9=1,G9=1,H9=1,I9=1,J9=1,K9=1,L9=1,M9=1,N9=1,O9=1,P9=1,Q9=1,R9=1,S9=1,T9=1,U9=1,V9=1,W9=1),1,ROUND(SUM(F9:W9)/$C$4,0))</f>
        <v>#DIV/0!</v>
      </c>
    </row>
    <row r="10" spans="1:28" ht="18" customHeight="1" x14ac:dyDescent="0.3">
      <c r="A10" s="32">
        <v>4</v>
      </c>
      <c r="B10" s="512">
        <f>'Perioda 1'!B10</f>
        <v>0</v>
      </c>
      <c r="C10" s="512">
        <f>'Perioda 1'!C10</f>
        <v>0</v>
      </c>
      <c r="D10" s="514">
        <f>'Perioda 1'!D10</f>
        <v>0</v>
      </c>
      <c r="E10" s="88" t="s">
        <v>59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7"/>
      <c r="Y10" s="68"/>
      <c r="Z10" s="301" t="e">
        <f t="shared" si="0"/>
        <v>#DIV/0!</v>
      </c>
      <c r="AA10" s="9">
        <f t="shared" si="1"/>
        <v>0</v>
      </c>
      <c r="AB10" s="102" t="e">
        <f t="shared" si="2"/>
        <v>#DIV/0!</v>
      </c>
    </row>
    <row r="11" spans="1:28" ht="18" customHeight="1" x14ac:dyDescent="0.3">
      <c r="A11" s="32">
        <v>5</v>
      </c>
      <c r="B11" s="512">
        <f>'Perioda 1'!B11</f>
        <v>0</v>
      </c>
      <c r="C11" s="512">
        <f>'Perioda 1'!C11</f>
        <v>0</v>
      </c>
      <c r="D11" s="514">
        <f>'Perioda 1'!D11</f>
        <v>0</v>
      </c>
      <c r="E11" s="88" t="s">
        <v>59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7"/>
      <c r="Y11" s="68"/>
      <c r="Z11" s="301" t="e">
        <f t="shared" si="0"/>
        <v>#DIV/0!</v>
      </c>
      <c r="AA11" s="9">
        <f t="shared" si="1"/>
        <v>0</v>
      </c>
      <c r="AB11" s="102" t="e">
        <f t="shared" si="2"/>
        <v>#DIV/0!</v>
      </c>
    </row>
    <row r="12" spans="1:28" ht="18" customHeight="1" x14ac:dyDescent="0.3">
      <c r="A12" s="32">
        <v>6</v>
      </c>
      <c r="B12" s="512">
        <f>'Perioda 1'!B12</f>
        <v>0</v>
      </c>
      <c r="C12" s="512">
        <f>'Perioda 1'!C12</f>
        <v>0</v>
      </c>
      <c r="D12" s="514">
        <f>'Perioda 1'!D12</f>
        <v>0</v>
      </c>
      <c r="E12" s="88" t="s">
        <v>59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7"/>
      <c r="Y12" s="68"/>
      <c r="Z12" s="301" t="e">
        <f t="shared" si="0"/>
        <v>#DIV/0!</v>
      </c>
      <c r="AA12" s="9">
        <f t="shared" si="1"/>
        <v>0</v>
      </c>
      <c r="AB12" s="102" t="e">
        <f t="shared" si="2"/>
        <v>#DIV/0!</v>
      </c>
    </row>
    <row r="13" spans="1:28" ht="18" customHeight="1" x14ac:dyDescent="0.3">
      <c r="A13" s="32">
        <v>7</v>
      </c>
      <c r="B13" s="512">
        <f>'Perioda 1'!B13</f>
        <v>0</v>
      </c>
      <c r="C13" s="512">
        <f>'Perioda 1'!C13</f>
        <v>0</v>
      </c>
      <c r="D13" s="514">
        <f>'Perioda 1'!D13</f>
        <v>0</v>
      </c>
      <c r="E13" s="88" t="s">
        <v>59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0"/>
      <c r="U13" s="20"/>
      <c r="V13" s="20"/>
      <c r="W13" s="20"/>
      <c r="X13" s="7"/>
      <c r="Y13" s="68"/>
      <c r="Z13" s="301" t="e">
        <f t="shared" si="0"/>
        <v>#DIV/0!</v>
      </c>
      <c r="AA13" s="9">
        <f t="shared" si="1"/>
        <v>0</v>
      </c>
      <c r="AB13" s="102" t="e">
        <f t="shared" si="2"/>
        <v>#DIV/0!</v>
      </c>
    </row>
    <row r="14" spans="1:28" ht="18" customHeight="1" x14ac:dyDescent="0.3">
      <c r="A14" s="32">
        <v>8</v>
      </c>
      <c r="B14" s="512">
        <f>'Perioda 1'!B14</f>
        <v>0</v>
      </c>
      <c r="C14" s="512">
        <f>'Perioda 1'!C14</f>
        <v>0</v>
      </c>
      <c r="D14" s="514">
        <f>'Perioda 1'!D14</f>
        <v>0</v>
      </c>
      <c r="E14" s="88" t="s">
        <v>59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0"/>
      <c r="U14" s="20"/>
      <c r="V14" s="20"/>
      <c r="W14" s="20"/>
      <c r="X14" s="7"/>
      <c r="Y14" s="68"/>
      <c r="Z14" s="301" t="e">
        <f t="shared" si="0"/>
        <v>#DIV/0!</v>
      </c>
      <c r="AA14" s="9">
        <f t="shared" si="1"/>
        <v>0</v>
      </c>
      <c r="AB14" s="102" t="e">
        <f t="shared" si="2"/>
        <v>#DIV/0!</v>
      </c>
    </row>
    <row r="15" spans="1:28" ht="18" customHeight="1" x14ac:dyDescent="0.3">
      <c r="A15" s="32">
        <v>9</v>
      </c>
      <c r="B15" s="512">
        <f>'Perioda 1'!B15</f>
        <v>0</v>
      </c>
      <c r="C15" s="512">
        <f>'Perioda 1'!C15</f>
        <v>0</v>
      </c>
      <c r="D15" s="514">
        <f>'Perioda 1'!D15</f>
        <v>0</v>
      </c>
      <c r="E15" s="88" t="s">
        <v>59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0"/>
      <c r="U15" s="20"/>
      <c r="V15" s="20"/>
      <c r="W15" s="20"/>
      <c r="X15" s="7"/>
      <c r="Y15" s="68"/>
      <c r="Z15" s="301" t="e">
        <f t="shared" si="0"/>
        <v>#DIV/0!</v>
      </c>
      <c r="AA15" s="9">
        <f t="shared" si="1"/>
        <v>0</v>
      </c>
      <c r="AB15" s="102" t="e">
        <f t="shared" si="2"/>
        <v>#DIV/0!</v>
      </c>
    </row>
    <row r="16" spans="1:28" ht="18" customHeight="1" x14ac:dyDescent="0.3">
      <c r="A16" s="32">
        <v>10</v>
      </c>
      <c r="B16" s="512">
        <f>'Perioda 1'!B16</f>
        <v>0</v>
      </c>
      <c r="C16" s="512">
        <f>'Perioda 1'!C16</f>
        <v>0</v>
      </c>
      <c r="D16" s="514">
        <f>'Perioda 1'!D16</f>
        <v>0</v>
      </c>
      <c r="E16" s="88" t="s">
        <v>59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0"/>
      <c r="U16" s="20"/>
      <c r="V16" s="20"/>
      <c r="W16" s="20"/>
      <c r="X16" s="7"/>
      <c r="Y16" s="68"/>
      <c r="Z16" s="301" t="e">
        <f t="shared" si="0"/>
        <v>#DIV/0!</v>
      </c>
      <c r="AA16" s="9">
        <f t="shared" si="1"/>
        <v>0</v>
      </c>
      <c r="AB16" s="102" t="e">
        <f t="shared" si="2"/>
        <v>#DIV/0!</v>
      </c>
    </row>
    <row r="17" spans="1:28" ht="18" customHeight="1" x14ac:dyDescent="0.3">
      <c r="A17" s="32">
        <v>11</v>
      </c>
      <c r="B17" s="512">
        <f>'Perioda 1'!B17</f>
        <v>0</v>
      </c>
      <c r="C17" s="512">
        <f>'Perioda 1'!C17</f>
        <v>0</v>
      </c>
      <c r="D17" s="514">
        <f>'Perioda 1'!D17</f>
        <v>0</v>
      </c>
      <c r="E17" s="88" t="s">
        <v>59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0"/>
      <c r="U17" s="20"/>
      <c r="V17" s="20"/>
      <c r="W17" s="20"/>
      <c r="X17" s="7"/>
      <c r="Y17" s="68"/>
      <c r="Z17" s="301" t="e">
        <f t="shared" si="0"/>
        <v>#DIV/0!</v>
      </c>
      <c r="AA17" s="9">
        <f t="shared" si="1"/>
        <v>0</v>
      </c>
      <c r="AB17" s="102" t="e">
        <f t="shared" si="2"/>
        <v>#DIV/0!</v>
      </c>
    </row>
    <row r="18" spans="1:28" ht="18" customHeight="1" x14ac:dyDescent="0.3">
      <c r="A18" s="32">
        <v>12</v>
      </c>
      <c r="B18" s="512">
        <f>'Perioda 1'!B18</f>
        <v>0</v>
      </c>
      <c r="C18" s="512">
        <f>'Perioda 1'!C18</f>
        <v>0</v>
      </c>
      <c r="D18" s="514">
        <f>'Perioda 1'!D18</f>
        <v>0</v>
      </c>
      <c r="E18" s="88" t="s">
        <v>59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0"/>
      <c r="W18" s="20"/>
      <c r="X18" s="7"/>
      <c r="Y18" s="68"/>
      <c r="Z18" s="301" t="e">
        <f t="shared" si="0"/>
        <v>#DIV/0!</v>
      </c>
      <c r="AA18" s="9">
        <f t="shared" si="1"/>
        <v>0</v>
      </c>
      <c r="AB18" s="102" t="e">
        <f t="shared" si="2"/>
        <v>#DIV/0!</v>
      </c>
    </row>
    <row r="19" spans="1:28" ht="18" customHeight="1" x14ac:dyDescent="0.3">
      <c r="A19" s="32">
        <v>13</v>
      </c>
      <c r="B19" s="512">
        <f>'Perioda 1'!B19</f>
        <v>0</v>
      </c>
      <c r="C19" s="512">
        <f>'Perioda 1'!C19</f>
        <v>0</v>
      </c>
      <c r="D19" s="514">
        <f>'Perioda 1'!D19</f>
        <v>0</v>
      </c>
      <c r="E19" s="88" t="s">
        <v>59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0"/>
      <c r="W19" s="20"/>
      <c r="X19" s="7"/>
      <c r="Y19" s="68"/>
      <c r="Z19" s="301" t="e">
        <f t="shared" si="0"/>
        <v>#DIV/0!</v>
      </c>
      <c r="AA19" s="9">
        <f t="shared" si="1"/>
        <v>0</v>
      </c>
      <c r="AB19" s="102" t="e">
        <f t="shared" si="2"/>
        <v>#DIV/0!</v>
      </c>
    </row>
    <row r="20" spans="1:28" ht="18" customHeight="1" x14ac:dyDescent="0.3">
      <c r="A20" s="32">
        <v>14</v>
      </c>
      <c r="B20" s="512">
        <f>'Perioda 1'!B20</f>
        <v>0</v>
      </c>
      <c r="C20" s="512">
        <f>'Perioda 1'!C20</f>
        <v>0</v>
      </c>
      <c r="D20" s="514">
        <f>'Perioda 1'!D20</f>
        <v>0</v>
      </c>
      <c r="E20" s="88" t="s">
        <v>59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0"/>
      <c r="U20" s="20"/>
      <c r="V20" s="20"/>
      <c r="W20" s="20"/>
      <c r="X20" s="7"/>
      <c r="Y20" s="68"/>
      <c r="Z20" s="301" t="e">
        <f t="shared" si="0"/>
        <v>#DIV/0!</v>
      </c>
      <c r="AA20" s="9">
        <f t="shared" si="1"/>
        <v>0</v>
      </c>
      <c r="AB20" s="102" t="e">
        <f t="shared" si="2"/>
        <v>#DIV/0!</v>
      </c>
    </row>
    <row r="21" spans="1:28" ht="18" customHeight="1" x14ac:dyDescent="0.3">
      <c r="A21" s="32">
        <v>15</v>
      </c>
      <c r="B21" s="512">
        <f>'Perioda 1'!B21</f>
        <v>0</v>
      </c>
      <c r="C21" s="512">
        <f>'Perioda 1'!C21</f>
        <v>0</v>
      </c>
      <c r="D21" s="514">
        <f>'Perioda 1'!D21</f>
        <v>0</v>
      </c>
      <c r="E21" s="88" t="s">
        <v>59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0"/>
      <c r="U21" s="20"/>
      <c r="V21" s="20"/>
      <c r="W21" s="20"/>
      <c r="X21" s="7"/>
      <c r="Y21" s="68"/>
      <c r="Z21" s="301" t="e">
        <f t="shared" si="0"/>
        <v>#DIV/0!</v>
      </c>
      <c r="AA21" s="9">
        <f t="shared" si="1"/>
        <v>0</v>
      </c>
      <c r="AB21" s="102" t="e">
        <f t="shared" si="2"/>
        <v>#DIV/0!</v>
      </c>
    </row>
    <row r="22" spans="1:28" ht="18" customHeight="1" x14ac:dyDescent="0.3">
      <c r="A22" s="32">
        <v>16</v>
      </c>
      <c r="B22" s="512">
        <f>'Perioda 1'!B22</f>
        <v>0</v>
      </c>
      <c r="C22" s="512">
        <f>'Perioda 1'!C22</f>
        <v>0</v>
      </c>
      <c r="D22" s="514">
        <f>'Perioda 1'!D22</f>
        <v>0</v>
      </c>
      <c r="E22" s="88" t="s">
        <v>59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0"/>
      <c r="U22" s="20"/>
      <c r="V22" s="20"/>
      <c r="W22" s="20"/>
      <c r="X22" s="7"/>
      <c r="Y22" s="68"/>
      <c r="Z22" s="301" t="e">
        <f t="shared" si="0"/>
        <v>#DIV/0!</v>
      </c>
      <c r="AA22" s="9">
        <f t="shared" si="1"/>
        <v>0</v>
      </c>
      <c r="AB22" s="102" t="e">
        <f t="shared" si="2"/>
        <v>#DIV/0!</v>
      </c>
    </row>
    <row r="23" spans="1:28" ht="18" customHeight="1" x14ac:dyDescent="0.3">
      <c r="A23" s="32">
        <v>17</v>
      </c>
      <c r="B23" s="512">
        <f>'Perioda 1'!B23</f>
        <v>0</v>
      </c>
      <c r="C23" s="512">
        <f>'Perioda 1'!C23</f>
        <v>0</v>
      </c>
      <c r="D23" s="514">
        <f>'Perioda 1'!D23</f>
        <v>0</v>
      </c>
      <c r="E23" s="88" t="s">
        <v>59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0"/>
      <c r="U23" s="20"/>
      <c r="V23" s="20"/>
      <c r="W23" s="20"/>
      <c r="X23" s="7"/>
      <c r="Y23" s="68"/>
      <c r="Z23" s="301" t="e">
        <f t="shared" si="0"/>
        <v>#DIV/0!</v>
      </c>
      <c r="AA23" s="9">
        <f t="shared" si="1"/>
        <v>0</v>
      </c>
      <c r="AB23" s="102" t="e">
        <f t="shared" si="2"/>
        <v>#DIV/0!</v>
      </c>
    </row>
    <row r="24" spans="1:28" ht="18" customHeight="1" x14ac:dyDescent="0.3">
      <c r="A24" s="32">
        <v>18</v>
      </c>
      <c r="B24" s="512">
        <f>'Perioda 1'!B24</f>
        <v>0</v>
      </c>
      <c r="C24" s="512">
        <f>'Perioda 1'!C24</f>
        <v>0</v>
      </c>
      <c r="D24" s="514">
        <f>'Perioda 1'!D24</f>
        <v>0</v>
      </c>
      <c r="E24" s="88" t="s">
        <v>59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0"/>
      <c r="U24" s="20"/>
      <c r="V24" s="20"/>
      <c r="W24" s="20"/>
      <c r="X24" s="7"/>
      <c r="Y24" s="68"/>
      <c r="Z24" s="301" t="e">
        <f t="shared" si="0"/>
        <v>#DIV/0!</v>
      </c>
      <c r="AA24" s="9">
        <f t="shared" si="1"/>
        <v>0</v>
      </c>
      <c r="AB24" s="102" t="e">
        <f t="shared" si="2"/>
        <v>#DIV/0!</v>
      </c>
    </row>
    <row r="25" spans="1:28" ht="18" customHeight="1" x14ac:dyDescent="0.3">
      <c r="A25" s="32">
        <v>19</v>
      </c>
      <c r="B25" s="512">
        <f>'Perioda 1'!B25</f>
        <v>0</v>
      </c>
      <c r="C25" s="512">
        <f>'Perioda 1'!C25</f>
        <v>0</v>
      </c>
      <c r="D25" s="514">
        <f>'Perioda 1'!D25</f>
        <v>0</v>
      </c>
      <c r="E25" s="88" t="s">
        <v>59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0"/>
      <c r="U25" s="20"/>
      <c r="V25" s="20"/>
      <c r="W25" s="20"/>
      <c r="X25" s="7"/>
      <c r="Y25" s="68"/>
      <c r="Z25" s="301" t="e">
        <f t="shared" si="0"/>
        <v>#DIV/0!</v>
      </c>
      <c r="AA25" s="9">
        <f t="shared" si="1"/>
        <v>0</v>
      </c>
      <c r="AB25" s="102" t="e">
        <f t="shared" si="2"/>
        <v>#DIV/0!</v>
      </c>
    </row>
    <row r="26" spans="1:28" ht="18" customHeight="1" x14ac:dyDescent="0.3">
      <c r="A26" s="32">
        <v>20</v>
      </c>
      <c r="B26" s="512">
        <f>'Perioda 1'!B26</f>
        <v>0</v>
      </c>
      <c r="C26" s="512">
        <f>'Perioda 1'!C26</f>
        <v>0</v>
      </c>
      <c r="D26" s="514">
        <f>'Perioda 1'!D26</f>
        <v>0</v>
      </c>
      <c r="E26" s="88" t="s">
        <v>59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0"/>
      <c r="U26" s="20"/>
      <c r="V26" s="20"/>
      <c r="W26" s="20"/>
      <c r="X26" s="7"/>
      <c r="Y26" s="68"/>
      <c r="Z26" s="301" t="e">
        <f t="shared" si="0"/>
        <v>#DIV/0!</v>
      </c>
      <c r="AA26" s="9">
        <f t="shared" si="1"/>
        <v>0</v>
      </c>
      <c r="AB26" s="102" t="e">
        <f t="shared" si="2"/>
        <v>#DIV/0!</v>
      </c>
    </row>
    <row r="27" spans="1:28" ht="18" customHeight="1" x14ac:dyDescent="0.3">
      <c r="A27" s="32">
        <v>21</v>
      </c>
      <c r="B27" s="512">
        <f>'Perioda 1'!B27</f>
        <v>0</v>
      </c>
      <c r="C27" s="512">
        <f>'Perioda 1'!C27</f>
        <v>0</v>
      </c>
      <c r="D27" s="514">
        <f>'Perioda 1'!D27</f>
        <v>0</v>
      </c>
      <c r="E27" s="88" t="s">
        <v>59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0"/>
      <c r="U27" s="20"/>
      <c r="V27" s="20"/>
      <c r="W27" s="20"/>
      <c r="X27" s="7"/>
      <c r="Y27" s="68"/>
      <c r="Z27" s="301" t="e">
        <f t="shared" si="0"/>
        <v>#DIV/0!</v>
      </c>
      <c r="AA27" s="9">
        <f t="shared" si="1"/>
        <v>0</v>
      </c>
      <c r="AB27" s="102" t="e">
        <f t="shared" si="2"/>
        <v>#DIV/0!</v>
      </c>
    </row>
    <row r="28" spans="1:28" ht="18" customHeight="1" x14ac:dyDescent="0.3">
      <c r="A28" s="32">
        <v>22</v>
      </c>
      <c r="B28" s="512">
        <f>'Perioda 1'!B28</f>
        <v>0</v>
      </c>
      <c r="C28" s="512">
        <f>'Perioda 1'!C28</f>
        <v>0</v>
      </c>
      <c r="D28" s="514">
        <f>'Perioda 1'!D28</f>
        <v>0</v>
      </c>
      <c r="E28" s="88" t="s">
        <v>59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0"/>
      <c r="U28" s="20"/>
      <c r="V28" s="20"/>
      <c r="W28" s="20"/>
      <c r="X28" s="7"/>
      <c r="Y28" s="68"/>
      <c r="Z28" s="301" t="e">
        <f t="shared" si="0"/>
        <v>#DIV/0!</v>
      </c>
      <c r="AA28" s="9">
        <f t="shared" si="1"/>
        <v>0</v>
      </c>
      <c r="AB28" s="102" t="e">
        <f t="shared" si="2"/>
        <v>#DIV/0!</v>
      </c>
    </row>
    <row r="29" spans="1:28" ht="18" customHeight="1" x14ac:dyDescent="0.3">
      <c r="A29" s="32">
        <v>23</v>
      </c>
      <c r="B29" s="512">
        <f>'Perioda 1'!B29</f>
        <v>0</v>
      </c>
      <c r="C29" s="512">
        <f>'Perioda 1'!C29</f>
        <v>0</v>
      </c>
      <c r="D29" s="514">
        <f>'Perioda 1'!D29</f>
        <v>0</v>
      </c>
      <c r="E29" s="88" t="s">
        <v>59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7"/>
      <c r="Y29" s="68"/>
      <c r="Z29" s="301" t="e">
        <f t="shared" si="0"/>
        <v>#DIV/0!</v>
      </c>
      <c r="AA29" s="9">
        <f t="shared" si="1"/>
        <v>0</v>
      </c>
      <c r="AB29" s="102" t="e">
        <f t="shared" si="2"/>
        <v>#DIV/0!</v>
      </c>
    </row>
    <row r="30" spans="1:28" ht="18" customHeight="1" x14ac:dyDescent="0.3">
      <c r="A30" s="32">
        <v>24</v>
      </c>
      <c r="B30" s="512">
        <f>'Perioda 1'!B30</f>
        <v>0</v>
      </c>
      <c r="C30" s="512">
        <f>'Perioda 1'!C30</f>
        <v>0</v>
      </c>
      <c r="D30" s="514">
        <f>'Perioda 1'!D30</f>
        <v>0</v>
      </c>
      <c r="E30" s="88" t="s">
        <v>59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7"/>
      <c r="Y30" s="68"/>
      <c r="Z30" s="301" t="e">
        <f t="shared" si="0"/>
        <v>#DIV/0!</v>
      </c>
      <c r="AA30" s="9">
        <f t="shared" si="1"/>
        <v>0</v>
      </c>
      <c r="AB30" s="102" t="e">
        <f t="shared" si="2"/>
        <v>#DIV/0!</v>
      </c>
    </row>
    <row r="31" spans="1:28" ht="18" customHeight="1" x14ac:dyDescent="0.3">
      <c r="A31" s="32">
        <v>25</v>
      </c>
      <c r="B31" s="512">
        <f>'Perioda 1'!B31</f>
        <v>0</v>
      </c>
      <c r="C31" s="512">
        <f>'Perioda 1'!C31</f>
        <v>0</v>
      </c>
      <c r="D31" s="514">
        <f>'Perioda 1'!D31</f>
        <v>0</v>
      </c>
      <c r="E31" s="88" t="s">
        <v>59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  <c r="Y31" s="68"/>
      <c r="Z31" s="301" t="e">
        <f t="shared" si="0"/>
        <v>#DIV/0!</v>
      </c>
      <c r="AA31" s="9">
        <f t="shared" si="1"/>
        <v>0</v>
      </c>
      <c r="AB31" s="102" t="e">
        <f t="shared" si="2"/>
        <v>#DIV/0!</v>
      </c>
    </row>
    <row r="32" spans="1:28" ht="18" customHeight="1" x14ac:dyDescent="0.3">
      <c r="A32" s="32">
        <v>26</v>
      </c>
      <c r="B32" s="512">
        <f>'Perioda 1'!B32</f>
        <v>0</v>
      </c>
      <c r="C32" s="512">
        <f>'Perioda 1'!C32</f>
        <v>0</v>
      </c>
      <c r="D32" s="514">
        <f>'Perioda 1'!D32</f>
        <v>0</v>
      </c>
      <c r="E32" s="88" t="s">
        <v>59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68"/>
      <c r="Z32" s="301" t="e">
        <f t="shared" si="0"/>
        <v>#DIV/0!</v>
      </c>
      <c r="AA32" s="9">
        <f t="shared" si="1"/>
        <v>0</v>
      </c>
      <c r="AB32" s="102" t="e">
        <f t="shared" si="2"/>
        <v>#DIV/0!</v>
      </c>
    </row>
    <row r="33" spans="1:28" ht="18" customHeight="1" x14ac:dyDescent="0.3">
      <c r="A33" s="32">
        <v>27</v>
      </c>
      <c r="B33" s="512">
        <f>'Perioda 1'!B33</f>
        <v>0</v>
      </c>
      <c r="C33" s="512">
        <f>'Perioda 1'!C33</f>
        <v>0</v>
      </c>
      <c r="D33" s="514">
        <f>'Perioda 1'!D33</f>
        <v>0</v>
      </c>
      <c r="E33" s="88" t="s">
        <v>59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7"/>
      <c r="Y33" s="68"/>
      <c r="Z33" s="301" t="e">
        <f t="shared" si="0"/>
        <v>#DIV/0!</v>
      </c>
      <c r="AA33" s="9">
        <f t="shared" si="1"/>
        <v>0</v>
      </c>
      <c r="AB33" s="102" t="e">
        <f t="shared" si="2"/>
        <v>#DIV/0!</v>
      </c>
    </row>
    <row r="34" spans="1:28" ht="18" customHeight="1" x14ac:dyDescent="0.3">
      <c r="A34" s="32">
        <v>28</v>
      </c>
      <c r="B34" s="512">
        <f>'Perioda 1'!B34</f>
        <v>0</v>
      </c>
      <c r="C34" s="512">
        <f>'Perioda 1'!C34</f>
        <v>0</v>
      </c>
      <c r="D34" s="514">
        <f>'Perioda 1'!D34</f>
        <v>0</v>
      </c>
      <c r="E34" s="88" t="s">
        <v>59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  <c r="Y34" s="68"/>
      <c r="Z34" s="301" t="e">
        <f t="shared" si="0"/>
        <v>#DIV/0!</v>
      </c>
      <c r="AA34" s="9">
        <f t="shared" si="1"/>
        <v>0</v>
      </c>
      <c r="AB34" s="102" t="e">
        <f t="shared" si="2"/>
        <v>#DIV/0!</v>
      </c>
    </row>
    <row r="35" spans="1:28" ht="18" customHeight="1" x14ac:dyDescent="0.3">
      <c r="A35" s="32">
        <v>29</v>
      </c>
      <c r="B35" s="512">
        <f>'Perioda 1'!B35</f>
        <v>0</v>
      </c>
      <c r="C35" s="512">
        <f>'Perioda 1'!C35</f>
        <v>0</v>
      </c>
      <c r="D35" s="514">
        <f>'Perioda 1'!D35</f>
        <v>0</v>
      </c>
      <c r="E35" s="88" t="s">
        <v>59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  <c r="Y35" s="68"/>
      <c r="Z35" s="301" t="e">
        <f t="shared" si="0"/>
        <v>#DIV/0!</v>
      </c>
      <c r="AA35" s="9">
        <f t="shared" si="1"/>
        <v>0</v>
      </c>
      <c r="AB35" s="102" t="e">
        <f t="shared" si="2"/>
        <v>#DIV/0!</v>
      </c>
    </row>
    <row r="36" spans="1:28" ht="18" customHeight="1" x14ac:dyDescent="0.3">
      <c r="A36" s="32">
        <v>30</v>
      </c>
      <c r="B36" s="512">
        <f>'Perioda 1'!B36</f>
        <v>0</v>
      </c>
      <c r="C36" s="512">
        <f>'Perioda 1'!C36</f>
        <v>0</v>
      </c>
      <c r="D36" s="514">
        <f>'Perioda 1'!D36</f>
        <v>0</v>
      </c>
      <c r="E36" s="88" t="s">
        <v>59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  <c r="Y36" s="68"/>
      <c r="Z36" s="301" t="e">
        <f t="shared" si="0"/>
        <v>#DIV/0!</v>
      </c>
      <c r="AA36" s="9">
        <f t="shared" si="1"/>
        <v>0</v>
      </c>
      <c r="AB36" s="102" t="e">
        <f t="shared" si="2"/>
        <v>#DIV/0!</v>
      </c>
    </row>
    <row r="37" spans="1:28" ht="18" customHeight="1" x14ac:dyDescent="0.3">
      <c r="A37" s="32">
        <v>31</v>
      </c>
      <c r="B37" s="512">
        <f>'Perioda 1'!B37</f>
        <v>0</v>
      </c>
      <c r="C37" s="512">
        <f>'Perioda 1'!C37</f>
        <v>0</v>
      </c>
      <c r="D37" s="514">
        <f>'Perioda 1'!D37</f>
        <v>0</v>
      </c>
      <c r="E37" s="88" t="s">
        <v>59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"/>
      <c r="Y37" s="68"/>
      <c r="Z37" s="301" t="e">
        <f t="shared" si="0"/>
        <v>#DIV/0!</v>
      </c>
      <c r="AA37" s="9">
        <f t="shared" si="1"/>
        <v>0</v>
      </c>
      <c r="AB37" s="102" t="e">
        <f t="shared" si="2"/>
        <v>#DIV/0!</v>
      </c>
    </row>
    <row r="38" spans="1:28" ht="18" customHeight="1" x14ac:dyDescent="0.3">
      <c r="A38" s="32">
        <v>32</v>
      </c>
      <c r="B38" s="512">
        <f>'Perioda 1'!B38</f>
        <v>0</v>
      </c>
      <c r="C38" s="512">
        <f>'Perioda 1'!C38</f>
        <v>0</v>
      </c>
      <c r="D38" s="514">
        <f>'Perioda 1'!D38</f>
        <v>0</v>
      </c>
      <c r="E38" s="88" t="s">
        <v>59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  <c r="Y38" s="68"/>
      <c r="Z38" s="301" t="e">
        <f t="shared" si="0"/>
        <v>#DIV/0!</v>
      </c>
      <c r="AA38" s="9">
        <f t="shared" si="1"/>
        <v>0</v>
      </c>
      <c r="AB38" s="102" t="e">
        <f t="shared" si="2"/>
        <v>#DIV/0!</v>
      </c>
    </row>
    <row r="39" spans="1:28" ht="18" customHeight="1" x14ac:dyDescent="0.3">
      <c r="A39" s="32">
        <v>33</v>
      </c>
      <c r="B39" s="512">
        <f>'Perioda 1'!B39</f>
        <v>0</v>
      </c>
      <c r="C39" s="512">
        <f>'Perioda 1'!C39</f>
        <v>0</v>
      </c>
      <c r="D39" s="514">
        <f>'Perioda 1'!D39</f>
        <v>0</v>
      </c>
      <c r="E39" s="88" t="s">
        <v>59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  <c r="Y39" s="68"/>
      <c r="Z39" s="301" t="e">
        <f t="shared" si="0"/>
        <v>#DIV/0!</v>
      </c>
      <c r="AA39" s="9">
        <f t="shared" si="1"/>
        <v>0</v>
      </c>
      <c r="AB39" s="102" t="e">
        <f t="shared" si="2"/>
        <v>#DIV/0!</v>
      </c>
    </row>
    <row r="40" spans="1:28" ht="18" customHeight="1" x14ac:dyDescent="0.3">
      <c r="A40" s="32">
        <v>34</v>
      </c>
      <c r="B40" s="512">
        <f>'Perioda 1'!B40</f>
        <v>0</v>
      </c>
      <c r="C40" s="512">
        <f>'Perioda 1'!C40</f>
        <v>0</v>
      </c>
      <c r="D40" s="514">
        <f>'Perioda 1'!D40</f>
        <v>0</v>
      </c>
      <c r="E40" s="88" t="s">
        <v>59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  <c r="Y40" s="68"/>
      <c r="Z40" s="301" t="e">
        <f t="shared" si="0"/>
        <v>#DIV/0!</v>
      </c>
      <c r="AA40" s="9">
        <f t="shared" si="1"/>
        <v>0</v>
      </c>
      <c r="AB40" s="102" t="e">
        <f t="shared" si="2"/>
        <v>#DIV/0!</v>
      </c>
    </row>
    <row r="41" spans="1:28" ht="18" customHeight="1" x14ac:dyDescent="0.3">
      <c r="A41" s="32">
        <v>35</v>
      </c>
      <c r="B41" s="512">
        <f>'Perioda 1'!B41</f>
        <v>0</v>
      </c>
      <c r="C41" s="512">
        <f>'Perioda 1'!C41</f>
        <v>0</v>
      </c>
      <c r="D41" s="514">
        <f>'Perioda 1'!D41</f>
        <v>0</v>
      </c>
      <c r="E41" s="88" t="s">
        <v>59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1"/>
      <c r="Y41" s="69"/>
      <c r="Z41" s="301" t="e">
        <f t="shared" si="0"/>
        <v>#DIV/0!</v>
      </c>
      <c r="AA41" s="9">
        <f t="shared" si="1"/>
        <v>0</v>
      </c>
      <c r="AB41" s="102" t="e">
        <f t="shared" si="2"/>
        <v>#DIV/0!</v>
      </c>
    </row>
    <row r="42" spans="1:28" ht="18" customHeight="1" x14ac:dyDescent="0.3">
      <c r="A42" s="32">
        <v>36</v>
      </c>
      <c r="B42" s="512">
        <f>'Perioda 1'!B42</f>
        <v>0</v>
      </c>
      <c r="C42" s="512">
        <f>'Perioda 1'!C42</f>
        <v>0</v>
      </c>
      <c r="D42" s="514">
        <f>'Perioda 1'!D42</f>
        <v>0</v>
      </c>
      <c r="E42" s="88" t="s">
        <v>59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68"/>
      <c r="Z42" s="301" t="e">
        <f t="shared" si="0"/>
        <v>#DIV/0!</v>
      </c>
      <c r="AA42" s="9">
        <f t="shared" si="1"/>
        <v>0</v>
      </c>
      <c r="AB42" s="102" t="e">
        <f t="shared" si="2"/>
        <v>#DIV/0!</v>
      </c>
    </row>
    <row r="43" spans="1:28" ht="18" customHeight="1" x14ac:dyDescent="0.3">
      <c r="A43" s="32">
        <v>37</v>
      </c>
      <c r="B43" s="512">
        <f>'Perioda 1'!B43</f>
        <v>0</v>
      </c>
      <c r="C43" s="512">
        <f>'Perioda 1'!C43</f>
        <v>0</v>
      </c>
      <c r="D43" s="514">
        <f>'Perioda 1'!D43</f>
        <v>0</v>
      </c>
      <c r="E43" s="88" t="s">
        <v>59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68"/>
      <c r="Z43" s="301" t="e">
        <f t="shared" si="0"/>
        <v>#DIV/0!</v>
      </c>
      <c r="AA43" s="9">
        <f t="shared" si="1"/>
        <v>0</v>
      </c>
      <c r="AB43" s="102" t="e">
        <f t="shared" si="2"/>
        <v>#DIV/0!</v>
      </c>
    </row>
    <row r="44" spans="1:28" ht="18" customHeight="1" x14ac:dyDescent="0.3">
      <c r="A44" s="32">
        <v>38</v>
      </c>
      <c r="B44" s="512">
        <f>'Perioda 1'!B44</f>
        <v>0</v>
      </c>
      <c r="C44" s="512">
        <f>'Perioda 1'!C44</f>
        <v>0</v>
      </c>
      <c r="D44" s="514">
        <f>'Perioda 1'!D44</f>
        <v>0</v>
      </c>
      <c r="E44" s="88" t="s">
        <v>59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68"/>
      <c r="Z44" s="301" t="e">
        <f t="shared" si="0"/>
        <v>#DIV/0!</v>
      </c>
      <c r="AA44" s="9">
        <f t="shared" si="1"/>
        <v>0</v>
      </c>
      <c r="AB44" s="102" t="e">
        <f t="shared" si="2"/>
        <v>#DIV/0!</v>
      </c>
    </row>
    <row r="45" spans="1:28" ht="18" customHeight="1" x14ac:dyDescent="0.3">
      <c r="A45" s="32">
        <v>39</v>
      </c>
      <c r="B45" s="512">
        <f>'Perioda 1'!B45</f>
        <v>0</v>
      </c>
      <c r="C45" s="512">
        <f>'Perioda 1'!C45</f>
        <v>0</v>
      </c>
      <c r="D45" s="514">
        <f>'Perioda 1'!D45</f>
        <v>0</v>
      </c>
      <c r="E45" s="88" t="s">
        <v>59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68"/>
      <c r="Z45" s="301" t="e">
        <f t="shared" si="0"/>
        <v>#DIV/0!</v>
      </c>
      <c r="AA45" s="9">
        <f t="shared" si="1"/>
        <v>0</v>
      </c>
      <c r="AB45" s="102" t="e">
        <f t="shared" si="2"/>
        <v>#DIV/0!</v>
      </c>
    </row>
    <row r="46" spans="1:28" ht="18" customHeight="1" thickBot="1" x14ac:dyDescent="0.35">
      <c r="A46" s="35">
        <v>40</v>
      </c>
      <c r="B46" s="513">
        <f>'Perioda 1'!B46</f>
        <v>0</v>
      </c>
      <c r="C46" s="513">
        <f>'Perioda 1'!C46</f>
        <v>0</v>
      </c>
      <c r="D46" s="515">
        <f>'Perioda 1'!D46</f>
        <v>0</v>
      </c>
      <c r="E46" s="38" t="s">
        <v>59</v>
      </c>
      <c r="F46" s="45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70"/>
      <c r="Z46" s="302" t="e">
        <f t="shared" si="0"/>
        <v>#DIV/0!</v>
      </c>
      <c r="AA46" s="13">
        <f t="shared" si="1"/>
        <v>0</v>
      </c>
      <c r="AB46" s="103" t="e">
        <f t="shared" si="2"/>
        <v>#DIV/0!</v>
      </c>
    </row>
    <row r="47" spans="1:28" ht="16.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29" t="s">
        <v>167</v>
      </c>
      <c r="V47" s="530"/>
      <c r="W47" s="531"/>
      <c r="X47" s="39">
        <f>SUM(X7:X46)</f>
        <v>0</v>
      </c>
      <c r="Y47" s="39">
        <f>SUM(Y7:Y46)</f>
        <v>0</v>
      </c>
      <c r="Z47" s="1"/>
      <c r="AA47" s="1"/>
      <c r="AB47" s="1"/>
    </row>
    <row r="48" spans="1:28" ht="16.5" thickBot="1" x14ac:dyDescent="0.3">
      <c r="A48" s="1"/>
      <c r="B48" s="1"/>
      <c r="C48" s="1"/>
      <c r="D48" s="1"/>
      <c r="E48" s="1"/>
      <c r="F48" s="1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90"/>
      <c r="V48" s="532" t="s">
        <v>27</v>
      </c>
      <c r="W48" s="532"/>
      <c r="X48" s="533">
        <f>X47+Y47</f>
        <v>0</v>
      </c>
      <c r="Y48" s="533"/>
      <c r="Z48" s="1"/>
      <c r="AA48" s="1"/>
      <c r="AB48" s="1"/>
    </row>
  </sheetData>
  <sheetProtection algorithmName="SHA-512" hashValue="nwr4oVev4JPtZMvMCHbgJmFnpJi2fjIRvg+OmM9QOpAck4chjfDpJlP9dY+QhdrwCW6YHsyQYqlHrf3DqAeuSA==" saltValue="xLa7SLugB6almh3VfR9Odw==" spinCount="100000" sheet="1" objects="1" scenarios="1"/>
  <mergeCells count="27">
    <mergeCell ref="AB5:AB6"/>
    <mergeCell ref="U47:W47"/>
    <mergeCell ref="V48:W48"/>
    <mergeCell ref="X48:Y48"/>
    <mergeCell ref="L5:N5"/>
    <mergeCell ref="O5:Q5"/>
    <mergeCell ref="T5:W5"/>
    <mergeCell ref="X5:Y5"/>
    <mergeCell ref="Z5:Z6"/>
    <mergeCell ref="AA5:AA6"/>
    <mergeCell ref="C4:F4"/>
    <mergeCell ref="G4:J4"/>
    <mergeCell ref="A5:A6"/>
    <mergeCell ref="B5:E5"/>
    <mergeCell ref="F5:H5"/>
    <mergeCell ref="I5:J5"/>
    <mergeCell ref="C1:F1"/>
    <mergeCell ref="G1:J1"/>
    <mergeCell ref="Y1:Z1"/>
    <mergeCell ref="AA1:AB1"/>
    <mergeCell ref="C2:F2"/>
    <mergeCell ref="G2:J2"/>
    <mergeCell ref="M2:Q2"/>
    <mergeCell ref="X2:X3"/>
    <mergeCell ref="C3:F3"/>
    <mergeCell ref="G3:J3"/>
    <mergeCell ref="T1:X1"/>
  </mergeCells>
  <dataValidations count="1">
    <dataValidation type="decimal" operator="lessThanOrEqual" allowBlank="1" showInputMessage="1" showErrorMessage="1" errorTitle="Gabim!!!" error="Notat mund të jenë prej 1 deri 5. Për të panotuarit 0 !!!" sqref="F20:F45 V7:W46 G20:U46 F7:U19">
      <formula1>5</formula1>
    </dataValidation>
  </dataValidations>
  <pageMargins left="0.7" right="0.7" top="0.75" bottom="0.75" header="0.3" footer="0.3"/>
  <pageSetup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2"/>
  <sheetViews>
    <sheetView zoomScale="90" zoomScaleNormal="90"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11.42578125" customWidth="1"/>
    <col min="2" max="2" width="17.28515625" customWidth="1"/>
    <col min="3" max="3" width="4.7109375" customWidth="1"/>
    <col min="4" max="26" width="6.7109375" customWidth="1"/>
  </cols>
  <sheetData>
    <row r="1" spans="1:26" x14ac:dyDescent="0.25">
      <c r="A1" s="638" t="s">
        <v>93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9"/>
    </row>
    <row r="2" spans="1:26" ht="6.75" customHeight="1" thickBot="1" x14ac:dyDescent="0.3">
      <c r="A2" s="638"/>
      <c r="B2" s="640"/>
      <c r="C2" s="638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1"/>
    </row>
    <row r="3" spans="1:26" ht="19.5" customHeight="1" thickTop="1" thickBot="1" x14ac:dyDescent="0.3">
      <c r="A3" s="603" t="s">
        <v>34</v>
      </c>
      <c r="B3" s="604" t="s">
        <v>35</v>
      </c>
      <c r="C3" s="606" t="s">
        <v>24</v>
      </c>
      <c r="D3" s="609" t="s">
        <v>36</v>
      </c>
      <c r="E3" s="575"/>
      <c r="F3" s="575"/>
      <c r="G3" s="575" t="s">
        <v>37</v>
      </c>
      <c r="H3" s="575"/>
      <c r="I3" s="575"/>
      <c r="J3" s="575" t="s">
        <v>38</v>
      </c>
      <c r="K3" s="575"/>
      <c r="L3" s="575"/>
      <c r="M3" s="575" t="s">
        <v>39</v>
      </c>
      <c r="N3" s="575"/>
      <c r="O3" s="575"/>
      <c r="P3" s="575" t="s">
        <v>40</v>
      </c>
      <c r="Q3" s="575"/>
      <c r="R3" s="575"/>
      <c r="S3" s="575" t="s">
        <v>41</v>
      </c>
      <c r="T3" s="575"/>
      <c r="U3" s="575"/>
      <c r="V3" s="575" t="s">
        <v>42</v>
      </c>
      <c r="W3" s="575"/>
      <c r="X3" s="575"/>
      <c r="Y3" s="575" t="s">
        <v>54</v>
      </c>
      <c r="Z3" s="611" t="s">
        <v>43</v>
      </c>
    </row>
    <row r="4" spans="1:26" ht="25.5" customHeight="1" thickBot="1" x14ac:dyDescent="0.3">
      <c r="A4" s="603"/>
      <c r="B4" s="605"/>
      <c r="C4" s="607"/>
      <c r="D4" s="613" t="s">
        <v>44</v>
      </c>
      <c r="E4" s="598"/>
      <c r="F4" s="598"/>
      <c r="G4" s="598" t="s">
        <v>44</v>
      </c>
      <c r="H4" s="598"/>
      <c r="I4" s="598"/>
      <c r="J4" s="598" t="s">
        <v>44</v>
      </c>
      <c r="K4" s="598"/>
      <c r="L4" s="598"/>
      <c r="M4" s="598" t="s">
        <v>44</v>
      </c>
      <c r="N4" s="598"/>
      <c r="O4" s="598"/>
      <c r="P4" s="598" t="s">
        <v>44</v>
      </c>
      <c r="Q4" s="598"/>
      <c r="R4" s="598"/>
      <c r="S4" s="598" t="s">
        <v>44</v>
      </c>
      <c r="T4" s="598"/>
      <c r="U4" s="598"/>
      <c r="V4" s="598" t="s">
        <v>44</v>
      </c>
      <c r="W4" s="598"/>
      <c r="X4" s="598"/>
      <c r="Y4" s="610"/>
      <c r="Z4" s="612"/>
    </row>
    <row r="5" spans="1:26" ht="26.25" customHeight="1" thickBot="1" x14ac:dyDescent="0.3">
      <c r="A5" s="603"/>
      <c r="B5" s="605"/>
      <c r="C5" s="608"/>
      <c r="D5" s="71" t="s">
        <v>1</v>
      </c>
      <c r="E5" s="72" t="s">
        <v>2</v>
      </c>
      <c r="F5" s="72" t="s">
        <v>45</v>
      </c>
      <c r="G5" s="72" t="s">
        <v>1</v>
      </c>
      <c r="H5" s="72" t="s">
        <v>2</v>
      </c>
      <c r="I5" s="72" t="s">
        <v>45</v>
      </c>
      <c r="J5" s="72" t="s">
        <v>1</v>
      </c>
      <c r="K5" s="72" t="s">
        <v>2</v>
      </c>
      <c r="L5" s="72" t="s">
        <v>45</v>
      </c>
      <c r="M5" s="72" t="s">
        <v>1</v>
      </c>
      <c r="N5" s="72" t="s">
        <v>2</v>
      </c>
      <c r="O5" s="72" t="s">
        <v>45</v>
      </c>
      <c r="P5" s="72" t="s">
        <v>1</v>
      </c>
      <c r="Q5" s="72" t="s">
        <v>2</v>
      </c>
      <c r="R5" s="72" t="s">
        <v>45</v>
      </c>
      <c r="S5" s="72" t="s">
        <v>1</v>
      </c>
      <c r="T5" s="72" t="s">
        <v>2</v>
      </c>
      <c r="U5" s="72" t="s">
        <v>45</v>
      </c>
      <c r="V5" s="72" t="s">
        <v>1</v>
      </c>
      <c r="W5" s="72" t="s">
        <v>2</v>
      </c>
      <c r="X5" s="72" t="s">
        <v>45</v>
      </c>
      <c r="Y5" s="72" t="s">
        <v>46</v>
      </c>
      <c r="Z5" s="73" t="s">
        <v>45</v>
      </c>
    </row>
    <row r="6" spans="1:26" ht="24.95" customHeight="1" thickBot="1" x14ac:dyDescent="0.3">
      <c r="A6" s="589" t="s">
        <v>10</v>
      </c>
      <c r="B6" s="74" t="str">
        <f>'Perioda 1'!F6</f>
        <v>Gjuhë amtare</v>
      </c>
      <c r="C6" s="28" t="s">
        <v>59</v>
      </c>
      <c r="D6" s="46">
        <f>COUNTIFS('Perioda 3'!D7:D46,"M",'Perioda 3'!F7:F46,"5")</f>
        <v>0</v>
      </c>
      <c r="E6" s="46">
        <f>COUNTIFS('Perioda 3'!D7:D46,"F",'Perioda 3'!F7:F46,"5")</f>
        <v>0</v>
      </c>
      <c r="F6" s="47" t="e">
        <f>((D6+E6)*100)/'Perioda 3'!C3</f>
        <v>#DIV/0!</v>
      </c>
      <c r="G6" s="46">
        <f>COUNTIFS('Perioda 3'!D7:D46,"M",'Perioda 3'!F7:F46,"4")</f>
        <v>0</v>
      </c>
      <c r="H6" s="46">
        <f>COUNTIFS('Perioda 3'!D7:D46,"F",'Perioda 3'!F7:F46,"4")</f>
        <v>0</v>
      </c>
      <c r="I6" s="47" t="e">
        <f>((G6+H6)*100)/'Perioda 3'!C3</f>
        <v>#DIV/0!</v>
      </c>
      <c r="J6" s="46">
        <f>COUNTIFS('Perioda 3'!D7:D46,"M",'Perioda 3'!F7:F46,"3")</f>
        <v>0</v>
      </c>
      <c r="K6" s="46">
        <f>COUNTIFS('Perioda 3'!D7:D46,"F",'Perioda 3'!F7:F46,"3")</f>
        <v>0</v>
      </c>
      <c r="L6" s="47" t="e">
        <f>((J6+K6)*100)/'Perioda 3'!C3</f>
        <v>#DIV/0!</v>
      </c>
      <c r="M6" s="46">
        <f>COUNTIFS('Perioda 3'!D7:D46,"M",'Perioda 3'!F7:F46,"2")</f>
        <v>0</v>
      </c>
      <c r="N6" s="46">
        <f>COUNTIFS('Perioda 3'!D7:D46,"F",'Perioda 3'!F7:F46,"2")</f>
        <v>0</v>
      </c>
      <c r="O6" s="47" t="e">
        <f>((M6+N6)*100)/'Perioda 3'!C3</f>
        <v>#DIV/0!</v>
      </c>
      <c r="P6" s="46">
        <f t="shared" ref="P6:Q21" si="0">SUM(D6,G6,J6,M6)</f>
        <v>0</v>
      </c>
      <c r="Q6" s="46">
        <f t="shared" si="0"/>
        <v>0</v>
      </c>
      <c r="R6" s="47" t="e">
        <f>((P6+Q6)*100)/'Perioda 3'!C3</f>
        <v>#DIV/0!</v>
      </c>
      <c r="S6" s="46">
        <f>COUNTIFS('Perioda 3'!D7:D46,"M",'Perioda 3'!F7:F46,"1")</f>
        <v>0</v>
      </c>
      <c r="T6" s="46">
        <f>COUNTIFS('Perioda 3'!D7:D46,"F",'Perioda 3'!F7:F46,"1")</f>
        <v>0</v>
      </c>
      <c r="U6" s="47" t="e">
        <f>((S6+T6)*100)/'Perioda 3'!C3</f>
        <v>#DIV/0!</v>
      </c>
      <c r="V6" s="46">
        <f>COUNTIFS('Perioda 3'!D7:D46,"M",'Perioda 3'!F7:F46,"0")</f>
        <v>0</v>
      </c>
      <c r="W6" s="46">
        <f>COUNTIFS('Perioda 3'!D7:D46,"F",'Perioda 3'!F7:F46,"0")</f>
        <v>0</v>
      </c>
      <c r="X6" s="47" t="e">
        <f>((V6+W6)*100)/'Perioda 3'!C3</f>
        <v>#DIV/0!</v>
      </c>
      <c r="Y6" s="91">
        <f>SUM(W6,V6,T6,S6,N6,M6,K6,J6,,H6,G6,E6,D6)</f>
        <v>0</v>
      </c>
      <c r="Z6" s="443" t="e">
        <f>((G32*(D6+E6))+(F32*(G6+H6))+(E32*(J6+K6))+(D32*(M6+N6))+(C32*(S6+T6)))/'Perioda 3'!C3</f>
        <v>#DIV/0!</v>
      </c>
    </row>
    <row r="7" spans="1:26" ht="24.95" customHeight="1" thickBot="1" x14ac:dyDescent="0.3">
      <c r="A7" s="589"/>
      <c r="B7" s="75" t="str">
        <f>'Perioda 1'!G6</f>
        <v>Gjuhë angleze</v>
      </c>
      <c r="C7" s="27" t="s">
        <v>59</v>
      </c>
      <c r="D7" s="48">
        <f>COUNTIFS('Perioda 3'!D7:D46,"M",'Perioda 3'!G7:G46,"5")</f>
        <v>0</v>
      </c>
      <c r="E7" s="48">
        <f>COUNTIFS('Perioda 3'!D7:D46,"F",'Perioda 3'!G7:G46,"5")</f>
        <v>0</v>
      </c>
      <c r="F7" s="49" t="e">
        <f>((D7+E7)*100)/'Perioda 3'!C3</f>
        <v>#DIV/0!</v>
      </c>
      <c r="G7" s="48">
        <f>COUNTIFS('Perioda 3'!D7:D46,"M",'Perioda 3'!G7:G46,"4")</f>
        <v>0</v>
      </c>
      <c r="H7" s="48">
        <f>COUNTIFS('Perioda 3'!D7:D46,"F",'Perioda 3'!G7:G46,"4")</f>
        <v>0</v>
      </c>
      <c r="I7" s="49" t="e">
        <f>((G7+H7)*100)/'Perioda 3'!C3</f>
        <v>#DIV/0!</v>
      </c>
      <c r="J7" s="48">
        <f>COUNTIFS('Perioda 3'!D7:D46,"M",'Perioda 3'!G7:G46,"3")</f>
        <v>0</v>
      </c>
      <c r="K7" s="48">
        <f>COUNTIFS('Perioda 3'!D7:D46,"F",'Perioda 3'!G7:G46,"3")</f>
        <v>0</v>
      </c>
      <c r="L7" s="49" t="e">
        <f>((J7+K7)*100)/'Perioda 3'!C3</f>
        <v>#DIV/0!</v>
      </c>
      <c r="M7" s="48">
        <f>COUNTIFS('Perioda 3'!D7:D46,"M",'Perioda 3'!G7:G46,"2")</f>
        <v>0</v>
      </c>
      <c r="N7" s="48">
        <f>COUNTIFS('Perioda 3'!D7:D46,"F",'Perioda 3'!G7:G46,"2")</f>
        <v>0</v>
      </c>
      <c r="O7" s="49" t="e">
        <f>((M7+N7)*100)/'Perioda 3'!C3</f>
        <v>#DIV/0!</v>
      </c>
      <c r="P7" s="48">
        <f t="shared" si="0"/>
        <v>0</v>
      </c>
      <c r="Q7" s="48">
        <f>SUM(E7,H7,K7,N7)</f>
        <v>0</v>
      </c>
      <c r="R7" s="49" t="e">
        <f>((P7+Q7)*100)/'Perioda 3'!C3</f>
        <v>#DIV/0!</v>
      </c>
      <c r="S7" s="48">
        <f>COUNTIFS('Perioda 3'!D7:D46,"M",'Perioda 3'!G7:G46,"1")</f>
        <v>0</v>
      </c>
      <c r="T7" s="48">
        <f>COUNTIFS('Perioda 3'!D7:D46,"F",'Perioda 3'!G7:G46,"1")</f>
        <v>0</v>
      </c>
      <c r="U7" s="49" t="e">
        <f>((S7+T7)*100)/'Perioda 3'!C3</f>
        <v>#DIV/0!</v>
      </c>
      <c r="V7" s="48">
        <f>COUNTIFS('Perioda 3'!D7:D46,"M",'Perioda 3'!G7:G46,"0")</f>
        <v>0</v>
      </c>
      <c r="W7" s="48">
        <f>COUNTIFS('Perioda 3'!D7:D46,"F",'Perioda 3'!G7:G46,"0")</f>
        <v>0</v>
      </c>
      <c r="X7" s="49" t="e">
        <f>((V7+W7)*100)/'Perioda 3'!C3</f>
        <v>#DIV/0!</v>
      </c>
      <c r="Y7" s="92">
        <f>SUM(W7,V7,T7,S7,N7,M7,K7,J7,,H7,G7,E7,D7)</f>
        <v>0</v>
      </c>
      <c r="Z7" s="444" t="e">
        <f>((G32*(D7+E7))+(F32*(G7+H7))+(E32*(J7+K7))+(D32*(M7+N7))+(C32*(S7+T7)))/'Perioda 3'!C3</f>
        <v>#DIV/0!</v>
      </c>
    </row>
    <row r="8" spans="1:26" ht="24.95" customHeight="1" thickBot="1" x14ac:dyDescent="0.3">
      <c r="A8" s="589"/>
      <c r="B8" s="76">
        <f>'Perioda 1'!H6</f>
        <v>0</v>
      </c>
      <c r="C8" s="29" t="s">
        <v>59</v>
      </c>
      <c r="D8" s="50">
        <f>COUNTIFS('Perioda 3'!D7:D46,"M",'Perioda 3'!H7:H46,"5")</f>
        <v>0</v>
      </c>
      <c r="E8" s="50">
        <f>COUNTIFS('Perioda 3'!D7:D46,"F",'Perioda 3'!H7:H46,"5")</f>
        <v>0</v>
      </c>
      <c r="F8" s="51" t="e">
        <f>((D8+E8)*100)/'Perioda 3'!C3</f>
        <v>#DIV/0!</v>
      </c>
      <c r="G8" s="50">
        <f>COUNTIFS('Perioda 3'!D7:D46,"M",'Perioda 3'!H7:H46,"4")</f>
        <v>0</v>
      </c>
      <c r="H8" s="50">
        <f>COUNTIFS('Perioda 3'!D7:D46,"F",'Perioda 3'!H7:H46,"4")</f>
        <v>0</v>
      </c>
      <c r="I8" s="51" t="e">
        <f>((G8+H8)*100)/'Perioda 3'!C3</f>
        <v>#DIV/0!</v>
      </c>
      <c r="J8" s="50">
        <f>COUNTIFS('Perioda 3'!D7:D46,"M",'Perioda 3'!H7:H46,"3")</f>
        <v>0</v>
      </c>
      <c r="K8" s="52">
        <f>COUNTIFS('Perioda 3'!D7:D46,"F",'Perioda 3'!H7:H46,"3")</f>
        <v>0</v>
      </c>
      <c r="L8" s="51" t="e">
        <f>((J8+K8)*100)/'Perioda 3'!C3</f>
        <v>#DIV/0!</v>
      </c>
      <c r="M8" s="50">
        <f>COUNTIFS('Perioda 3'!D7:D46,"M",'Perioda 3'!H7:H46,"2")</f>
        <v>0</v>
      </c>
      <c r="N8" s="53">
        <f>COUNTIFS('Perioda 3'!D7:D46,"F",'Perioda 3'!H7:H46,"2")</f>
        <v>0</v>
      </c>
      <c r="O8" s="51" t="e">
        <f>((M8+N8)*100)/'Perioda 3'!C3</f>
        <v>#DIV/0!</v>
      </c>
      <c r="P8" s="50">
        <f t="shared" si="0"/>
        <v>0</v>
      </c>
      <c r="Q8" s="50">
        <f t="shared" si="0"/>
        <v>0</v>
      </c>
      <c r="R8" s="51" t="e">
        <f>((P8+Q8)*100)/'Perioda 3'!C3</f>
        <v>#DIV/0!</v>
      </c>
      <c r="S8" s="50">
        <f>COUNTIFS('Perioda 3'!D7:D46,"M",'Perioda 3'!H7:H46,"1")</f>
        <v>0</v>
      </c>
      <c r="T8" s="50">
        <f>COUNTIFS('Perioda 3'!D7:D46,"F",'Perioda 3'!H7:H46,"1")</f>
        <v>0</v>
      </c>
      <c r="U8" s="51" t="e">
        <f>((S8+T8)*100)/'Perioda 3'!C3</f>
        <v>#DIV/0!</v>
      </c>
      <c r="V8" s="50">
        <f>COUNTIFS('Perioda 3'!D7:D46,"M",'Perioda 3'!H7:H46,"0")</f>
        <v>0</v>
      </c>
      <c r="W8" s="50">
        <f>COUNTIFS('Perioda 3'!D7:D46,"F",'Perioda 3'!H7:H46,"0")</f>
        <v>0</v>
      </c>
      <c r="X8" s="51" t="e">
        <f>((V8+W8)*100)/'Perioda 3'!C3</f>
        <v>#DIV/0!</v>
      </c>
      <c r="Y8" s="93">
        <f>SUM(W8,V8,T8,S8,N8,M8,K8,J8,,H8,G8,E8,D8)</f>
        <v>0</v>
      </c>
      <c r="Z8" s="445" t="e">
        <f>((G32*(D8+E8))+(F32*(G8+H8))+(E32*(J8+K8))+(D32*(M8+N8))+(C32*(S8+T8)))/'Perioda 3'!C3</f>
        <v>#DIV/0!</v>
      </c>
    </row>
    <row r="9" spans="1:26" ht="24.95" customHeight="1" thickBot="1" x14ac:dyDescent="0.3">
      <c r="A9" s="589" t="s">
        <v>11</v>
      </c>
      <c r="B9" s="74" t="str">
        <f>'Perioda 1'!I6</f>
        <v>Edukatë muzikore</v>
      </c>
      <c r="C9" s="28" t="s">
        <v>59</v>
      </c>
      <c r="D9" s="54">
        <f>COUNTIFS('Perioda 3'!D7:D46,"M",'Perioda 3'!I7:I46,"5")</f>
        <v>0</v>
      </c>
      <c r="E9" s="54">
        <f>COUNTIFS('Perioda 3'!D7:D46,"F",'Perioda 3'!I7:I46,"5")</f>
        <v>0</v>
      </c>
      <c r="F9" s="55" t="e">
        <f>((D9+E9)*100)/'Perioda 3'!C3</f>
        <v>#DIV/0!</v>
      </c>
      <c r="G9" s="54">
        <f>COUNTIFS('Perioda 3'!D7:D46,"M",'Perioda 3'!I7:I46,"4")</f>
        <v>0</v>
      </c>
      <c r="H9" s="54">
        <f>COUNTIFS('Perioda 3'!D7:D46,"F",'Perioda 3'!I7:I46,"4")</f>
        <v>0</v>
      </c>
      <c r="I9" s="55" t="e">
        <f>((G9+H9)*100)/'Perioda 3'!C3</f>
        <v>#DIV/0!</v>
      </c>
      <c r="J9" s="54">
        <f>COUNTIFS('Perioda 3'!D7:D46,"M",'Perioda 3'!I7:I46,"3")</f>
        <v>0</v>
      </c>
      <c r="K9" s="54">
        <f>COUNTIFS('Perioda 3'!D7:D46,"F",'Perioda 3'!I7:I46,"3")</f>
        <v>0</v>
      </c>
      <c r="L9" s="55" t="e">
        <f>((J9+K9)*100)/'Perioda 3'!C3</f>
        <v>#DIV/0!</v>
      </c>
      <c r="M9" s="54">
        <f>COUNTIFS('Perioda 3'!D7:D46,"M",'Perioda 3'!I7:I46,"2")</f>
        <v>0</v>
      </c>
      <c r="N9" s="54">
        <f>COUNTIFS('Perioda 3'!D7:D46,"F",'Perioda 3'!I7:I46,"2")</f>
        <v>0</v>
      </c>
      <c r="O9" s="55" t="e">
        <f>((M9+N9)*100)/'Perioda 3'!C3</f>
        <v>#DIV/0!</v>
      </c>
      <c r="P9" s="54">
        <f t="shared" si="0"/>
        <v>0</v>
      </c>
      <c r="Q9" s="54">
        <f t="shared" si="0"/>
        <v>0</v>
      </c>
      <c r="R9" s="55" t="e">
        <f>((P9+Q9)*100)/'Perioda 3'!C3</f>
        <v>#DIV/0!</v>
      </c>
      <c r="S9" s="54">
        <f>COUNTIFS('Perioda 3'!D7:D46,"M",'Perioda 3'!I7:I46,"1")</f>
        <v>0</v>
      </c>
      <c r="T9" s="54">
        <f>COUNTIFS('Perioda 3'!D7:D46,"F",'Perioda 3'!I7:I46,"1")</f>
        <v>0</v>
      </c>
      <c r="U9" s="55" t="e">
        <f>((S9+T9)*100)/'Perioda 3'!C3</f>
        <v>#DIV/0!</v>
      </c>
      <c r="V9" s="54">
        <f>COUNTIFS('Perioda 3'!D7:D46,"M",'Perioda 3'!I7:I46,"0")</f>
        <v>0</v>
      </c>
      <c r="W9" s="54">
        <f>COUNTIFS('Perioda 3'!D7:D46,"F",'Perioda 3'!I7:I46,"0")</f>
        <v>0</v>
      </c>
      <c r="X9" s="55" t="e">
        <f>((V9+W9)*100)/'Perioda 3'!C3</f>
        <v>#DIV/0!</v>
      </c>
      <c r="Y9" s="94">
        <f t="shared" ref="Y9:Y23" si="1">SUM(W9,V9,T9,S9,N9,M9,K9,J9,,H9,G9,E9,D9)</f>
        <v>0</v>
      </c>
      <c r="Z9" s="446" t="e">
        <f>((G32*(D9+E9))+(F32*(G9+H9))+(E32*(J9+K9))+(D32*(M9+N9))+(C32*(S9+T9)))/'Perioda 3'!C3</f>
        <v>#DIV/0!</v>
      </c>
    </row>
    <row r="10" spans="1:26" ht="24.95" customHeight="1" thickBot="1" x14ac:dyDescent="0.3">
      <c r="A10" s="589"/>
      <c r="B10" s="76" t="str">
        <f>'Perioda 1'!J6</f>
        <v>Edukatë Figurative</v>
      </c>
      <c r="C10" s="29" t="s">
        <v>59</v>
      </c>
      <c r="D10" s="50">
        <f>COUNTIFS('Perioda 3'!D7:D46,"M",'Perioda 3'!J7:J46,"5")</f>
        <v>0</v>
      </c>
      <c r="E10" s="50">
        <f>COUNTIFS('Perioda 3'!D7:D46,"F",'Perioda 3'!J7:J46,"5")</f>
        <v>0</v>
      </c>
      <c r="F10" s="51" t="e">
        <f>((D10+E10)*100)/'Perioda 3'!C3</f>
        <v>#DIV/0!</v>
      </c>
      <c r="G10" s="50">
        <f>COUNTIFS('Perioda 3'!D7:D46,"M",'Perioda 3'!J7:J46,"4")</f>
        <v>0</v>
      </c>
      <c r="H10" s="50">
        <f>COUNTIFS('Perioda 3'!D7:D46,"F",'Perioda 3'!J7:J46,"4")</f>
        <v>0</v>
      </c>
      <c r="I10" s="51" t="e">
        <f>((G10+H10)*100)/'Perioda 3'!C3</f>
        <v>#DIV/0!</v>
      </c>
      <c r="J10" s="50">
        <f>COUNTIFS('Perioda 3'!D7:D46,"M",'Perioda 3'!J7:J46,"3")</f>
        <v>0</v>
      </c>
      <c r="K10" s="50">
        <f>COUNTIFS('Perioda 3'!D7:D46,"F",'Perioda 3'!J7:J46,"3")</f>
        <v>0</v>
      </c>
      <c r="L10" s="51" t="e">
        <f>((J10+K10)*100)/'Perioda 3'!C3</f>
        <v>#DIV/0!</v>
      </c>
      <c r="M10" s="50">
        <f>COUNTIFS('Perioda 3'!D7:D46,"M",'Perioda 3'!J7:J46,"2")</f>
        <v>0</v>
      </c>
      <c r="N10" s="50">
        <f>COUNTIFS('Perioda 3'!D7:D46,"F",'Perioda 3'!J7:J46,"2")</f>
        <v>0</v>
      </c>
      <c r="O10" s="51" t="e">
        <f>((M10+N10)*100)/'Perioda 3'!C3</f>
        <v>#DIV/0!</v>
      </c>
      <c r="P10" s="50">
        <f t="shared" si="0"/>
        <v>0</v>
      </c>
      <c r="Q10" s="50">
        <f t="shared" si="0"/>
        <v>0</v>
      </c>
      <c r="R10" s="51" t="e">
        <f>((P10+Q10)*100)/'Perioda 3'!C3</f>
        <v>#DIV/0!</v>
      </c>
      <c r="S10" s="50">
        <f>COUNTIFS('Perioda 3'!D7:D46,"M",'Perioda 3'!J7:J46,"1")</f>
        <v>0</v>
      </c>
      <c r="T10" s="50">
        <f>COUNTIFS('Perioda 3'!D7:D46,"F",'Perioda 3'!J7:J46,"1")</f>
        <v>0</v>
      </c>
      <c r="U10" s="51" t="e">
        <f>((S10+T10)*100)/'Perioda 3'!C3</f>
        <v>#DIV/0!</v>
      </c>
      <c r="V10" s="50">
        <f>COUNTIFS('Perioda 3'!D7:D46,"M",'Perioda 3'!J7:J46,"0")</f>
        <v>0</v>
      </c>
      <c r="W10" s="50">
        <f>COUNTIFS('Perioda 3'!D7:D46,"F",'Perioda 3'!J7:J46,"0")</f>
        <v>0</v>
      </c>
      <c r="X10" s="51" t="e">
        <f>((V10+W10)*100)/'Perioda 3'!C3</f>
        <v>#DIV/0!</v>
      </c>
      <c r="Y10" s="93">
        <f t="shared" si="1"/>
        <v>0</v>
      </c>
      <c r="Z10" s="445" t="e">
        <f>((G32*(D10+E10))+(F32*(G10+H10))+(E32*(J10+K10))+(D32*(M10+N10))+(C32*(S10+T10)))/'Perioda 3'!C3</f>
        <v>#DIV/0!</v>
      </c>
    </row>
    <row r="11" spans="1:26" ht="24.95" customHeight="1" thickBot="1" x14ac:dyDescent="0.3">
      <c r="A11" s="80" t="s">
        <v>52</v>
      </c>
      <c r="B11" s="77" t="str">
        <f>'Perioda 1'!K6</f>
        <v>Matematikë</v>
      </c>
      <c r="C11" s="28" t="s">
        <v>59</v>
      </c>
      <c r="D11" s="56">
        <f>COUNTIFS('Perioda 3'!D7:D46,"M",'Perioda 3'!K7:K46,"5")</f>
        <v>0</v>
      </c>
      <c r="E11" s="57">
        <f>COUNTIFS('Perioda 3'!D7:D46,"F",'Perioda 3'!K7:K46,"5")</f>
        <v>0</v>
      </c>
      <c r="F11" s="55" t="e">
        <f>((D11+E11)*100)/'Perioda 3'!C3</f>
        <v>#DIV/0!</v>
      </c>
      <c r="G11" s="57">
        <f>COUNTIFS('Perioda 3'!D7:D46,"M",'Perioda 3'!K7:K46,"4")</f>
        <v>0</v>
      </c>
      <c r="H11" s="57">
        <f>COUNTIFS('Perioda 3'!D7:D46,"F",'Perioda 3'!K7:K46,"4")</f>
        <v>0</v>
      </c>
      <c r="I11" s="55" t="e">
        <f>((G11+H11)*100)/'Perioda 3'!C3</f>
        <v>#DIV/0!</v>
      </c>
      <c r="J11" s="57">
        <f>COUNTIFS('Perioda 3'!D7:D46,"M",'Perioda 3'!K7:K46,"3")</f>
        <v>0</v>
      </c>
      <c r="K11" s="57">
        <f>COUNTIFS('Perioda 3'!D7:D46,"F",'Perioda 3'!K7:K46,"3")</f>
        <v>0</v>
      </c>
      <c r="L11" s="55" t="e">
        <f>((J11+K11)*100)/'Perioda 3'!C3</f>
        <v>#DIV/0!</v>
      </c>
      <c r="M11" s="57">
        <f>COUNTIFS('Perioda 3'!D7:D46,"M",'Perioda 3'!K7:K46,"2")</f>
        <v>0</v>
      </c>
      <c r="N11" s="57">
        <f>COUNTIFS('Perioda 3'!D7:D46,"F",'Perioda 3'!K7:K46,"2")</f>
        <v>0</v>
      </c>
      <c r="O11" s="55" t="e">
        <f>((M11+N11)*100)/'Perioda 3'!C3</f>
        <v>#DIV/0!</v>
      </c>
      <c r="P11" s="57">
        <f t="shared" si="0"/>
        <v>0</v>
      </c>
      <c r="Q11" s="57">
        <f t="shared" si="0"/>
        <v>0</v>
      </c>
      <c r="R11" s="55" t="e">
        <f>((P11+Q11)*100)/'Perioda 3'!C3</f>
        <v>#DIV/0!</v>
      </c>
      <c r="S11" s="57">
        <f>COUNTIFS('Perioda 3'!D7:D46,"M",'Perioda 3'!K7:K46,"1")</f>
        <v>0</v>
      </c>
      <c r="T11" s="57">
        <f>COUNTIFS('Perioda 3'!D7:D46,"F",'Perioda 3'!K7:K46,"1")</f>
        <v>0</v>
      </c>
      <c r="U11" s="55" t="e">
        <f>((S11+T11)*100)/'Perioda 3'!C3</f>
        <v>#DIV/0!</v>
      </c>
      <c r="V11" s="57">
        <f>COUNTIFS('Perioda 3'!D7:D46,"M",'Perioda 3'!K7:K46,"0")</f>
        <v>0</v>
      </c>
      <c r="W11" s="57">
        <f>COUNTIFS('Perioda 3'!D7:D46,"F",'Perioda 3'!K7:K46,"0")</f>
        <v>0</v>
      </c>
      <c r="X11" s="55" t="e">
        <f>((V11+W11)*100)/'Perioda 3'!C3</f>
        <v>#DIV/0!</v>
      </c>
      <c r="Y11" s="95">
        <f t="shared" si="1"/>
        <v>0</v>
      </c>
      <c r="Z11" s="446" t="e">
        <f>((G32*(D11+E11))+(F32*(G11+H11))+(E32*(J11+K11))+(D32*(M11+N11))+(C32*(S11+T11)))/'Perioda 3'!C3</f>
        <v>#DIV/0!</v>
      </c>
    </row>
    <row r="12" spans="1:26" ht="24.95" customHeight="1" thickBot="1" x14ac:dyDescent="0.3">
      <c r="A12" s="589" t="s">
        <v>13</v>
      </c>
      <c r="B12" s="74" t="str">
        <f>'Perioda 1'!L6</f>
        <v>Njeriu dhe natyra</v>
      </c>
      <c r="C12" s="28" t="s">
        <v>59</v>
      </c>
      <c r="D12" s="46">
        <f>COUNTIFS('Perioda 3'!D7:D46,"M",'Perioda 3'!L7:L46,"5")</f>
        <v>0</v>
      </c>
      <c r="E12" s="46">
        <f>COUNTIFS('Perioda 3'!D7:D46,"F",'Perioda 3'!L7:L46,"5")</f>
        <v>0</v>
      </c>
      <c r="F12" s="47" t="e">
        <f>((D12+E12)*100)/'Perioda 3'!C3</f>
        <v>#DIV/0!</v>
      </c>
      <c r="G12" s="46">
        <f>COUNTIFS('Perioda 3'!D7:D46,"M",'Perioda 3'!L7:L46,"4")</f>
        <v>0</v>
      </c>
      <c r="H12" s="46">
        <f>COUNTIFS('Perioda 3'!D7:D46,"F",'Perioda 3'!L7:L46,"4")</f>
        <v>0</v>
      </c>
      <c r="I12" s="47" t="e">
        <f>((G12+H12)*100)/'Perioda 3'!C3</f>
        <v>#DIV/0!</v>
      </c>
      <c r="J12" s="46">
        <f>COUNTIFS('Perioda 3'!D7:D46,"M",'Perioda 3'!L7:L46,"3")</f>
        <v>0</v>
      </c>
      <c r="K12" s="46">
        <f>COUNTIFS('Perioda 3'!D7:D46,"F",'Perioda 3'!L7:L46,"3")</f>
        <v>0</v>
      </c>
      <c r="L12" s="47" t="e">
        <f>((J12+K12)*100)/'Perioda 3'!C3</f>
        <v>#DIV/0!</v>
      </c>
      <c r="M12" s="46">
        <f>COUNTIFS('Perioda 3'!D7:D46,"M",'Perioda 3'!L7:L46,"2")</f>
        <v>0</v>
      </c>
      <c r="N12" s="46">
        <f>COUNTIFS('Perioda 3'!D7:D46,"F",'Perioda 3'!L7:L46,"2")</f>
        <v>0</v>
      </c>
      <c r="O12" s="47" t="e">
        <f>((M12+N12)*100)/'Perioda 3'!C3</f>
        <v>#DIV/0!</v>
      </c>
      <c r="P12" s="46">
        <f t="shared" si="0"/>
        <v>0</v>
      </c>
      <c r="Q12" s="46">
        <f t="shared" si="0"/>
        <v>0</v>
      </c>
      <c r="R12" s="47" t="e">
        <f>((P12+Q12)*100)/'Perioda 3'!C3</f>
        <v>#DIV/0!</v>
      </c>
      <c r="S12" s="46">
        <f>COUNTIFS('Perioda 3'!D7:D46,"M",'Perioda 3'!L7:L46,"1")</f>
        <v>0</v>
      </c>
      <c r="T12" s="46">
        <f>COUNTIFS('Perioda 3'!D7:D46,"F",'Perioda 3'!L7:L46,"1")</f>
        <v>0</v>
      </c>
      <c r="U12" s="47" t="e">
        <f>((S12+T12)*100)/'Perioda 3'!C3</f>
        <v>#DIV/0!</v>
      </c>
      <c r="V12" s="46">
        <f>COUNTIFS('Perioda 3'!D7:D46,"M",'Perioda 3'!L7:L46,"0")</f>
        <v>0</v>
      </c>
      <c r="W12" s="46">
        <f>COUNTIFS('Perioda 3'!D7:D46,"F",'Perioda 3'!L7:L46,"0")</f>
        <v>0</v>
      </c>
      <c r="X12" s="47" t="e">
        <f>((V12+W12)*100)/'Perioda 3'!C3</f>
        <v>#DIV/0!</v>
      </c>
      <c r="Y12" s="91">
        <f t="shared" si="1"/>
        <v>0</v>
      </c>
      <c r="Z12" s="443" t="e">
        <f>((G32*(D12+E12))+(F32*(G12+H12))+(E32*(J12+K12))+(D32*(M12+N12))+(C32*(S12+T12)))/'Perioda 3'!C3</f>
        <v>#DIV/0!</v>
      </c>
    </row>
    <row r="13" spans="1:26" ht="24.95" customHeight="1" thickBot="1" x14ac:dyDescent="0.3">
      <c r="A13" s="589"/>
      <c r="B13" s="75">
        <f>'Perioda 1'!M6</f>
        <v>0</v>
      </c>
      <c r="C13" s="27" t="s">
        <v>59</v>
      </c>
      <c r="D13" s="48">
        <f>COUNTIFS('Perioda 3'!D7:D46,"M",'Perioda 3'!M7:M46,"5")</f>
        <v>0</v>
      </c>
      <c r="E13" s="48">
        <f>COUNTIFS('Perioda 3'!D7:D46,"F",'Perioda 3'!M7:M46,"5")</f>
        <v>0</v>
      </c>
      <c r="F13" s="49" t="e">
        <f>((D13+E13)*100)/'Perioda 3'!C3</f>
        <v>#DIV/0!</v>
      </c>
      <c r="G13" s="48">
        <f>COUNTIFS('Perioda 3'!D7:D46,"M",'Perioda 3'!M7:M46,"4")</f>
        <v>0</v>
      </c>
      <c r="H13" s="48">
        <f>COUNTIFS('Perioda 3'!D7:D46,"F",'Perioda 3'!M7:M46,"4")</f>
        <v>0</v>
      </c>
      <c r="I13" s="49" t="e">
        <f>((G13+H13)*100)/'Perioda 3'!C3</f>
        <v>#DIV/0!</v>
      </c>
      <c r="J13" s="48">
        <f>COUNTIFS('Perioda 3'!D7:D46,"M",'Perioda 3'!M7:M46,"3")</f>
        <v>0</v>
      </c>
      <c r="K13" s="48">
        <f>COUNTIFS('Perioda 3'!D7:D46,"F",'Perioda 3'!M7:M46,"3")</f>
        <v>0</v>
      </c>
      <c r="L13" s="49" t="e">
        <f>((J13+K13)*100)/'Perioda 3'!C3</f>
        <v>#DIV/0!</v>
      </c>
      <c r="M13" s="48">
        <f>COUNTIFS('Perioda 3'!D7:D46,"M",'Perioda 3'!M7:M46,"2")</f>
        <v>0</v>
      </c>
      <c r="N13" s="48">
        <f>COUNTIFS('Perioda 3'!D7:D46,"F",'Perioda 3'!M7:M46,"2")</f>
        <v>0</v>
      </c>
      <c r="O13" s="49" t="e">
        <f>((M13+N13)*100)/'Perioda 3'!C3</f>
        <v>#DIV/0!</v>
      </c>
      <c r="P13" s="48">
        <f t="shared" si="0"/>
        <v>0</v>
      </c>
      <c r="Q13" s="48">
        <f t="shared" si="0"/>
        <v>0</v>
      </c>
      <c r="R13" s="49" t="e">
        <f>((P13+Q13)*100)/'Perioda 3'!C3</f>
        <v>#DIV/0!</v>
      </c>
      <c r="S13" s="48">
        <f>COUNTIFS('Perioda 3'!D7:D46,"M",'Perioda 3'!M7:M46,"1")</f>
        <v>0</v>
      </c>
      <c r="T13" s="48">
        <f>COUNTIFS('Perioda 3'!D7:D46,"F",'Perioda 3'!M7:M46,"1")</f>
        <v>0</v>
      </c>
      <c r="U13" s="49" t="e">
        <f>((S13+T13)*100)/'Perioda 3'!C3</f>
        <v>#DIV/0!</v>
      </c>
      <c r="V13" s="48">
        <f>COUNTIFS('Perioda 3'!D7:D46,"M",'Perioda 3'!M7:M46,"0")</f>
        <v>0</v>
      </c>
      <c r="W13" s="48">
        <f>COUNTIFS('Perioda 3'!D7:D46,"F",'Perioda 3'!M7:M46,"0")</f>
        <v>0</v>
      </c>
      <c r="X13" s="49" t="e">
        <f>((V13+W13)*100)/'Perioda 3'!C3</f>
        <v>#DIV/0!</v>
      </c>
      <c r="Y13" s="92">
        <f t="shared" si="1"/>
        <v>0</v>
      </c>
      <c r="Z13" s="444" t="e">
        <f>((G32*(D13+E13))+(F32*(G13+H13))+(E32*(J13+K13))+(D32*(M13+N13))+(C32*(S13+T13)))/'Perioda 3'!C3</f>
        <v>#DIV/0!</v>
      </c>
    </row>
    <row r="14" spans="1:26" ht="24.95" customHeight="1" thickBot="1" x14ac:dyDescent="0.3">
      <c r="A14" s="589"/>
      <c r="B14" s="76">
        <f>'Perioda 1'!N6</f>
        <v>0</v>
      </c>
      <c r="C14" s="29" t="s">
        <v>59</v>
      </c>
      <c r="D14" s="50">
        <f>COUNTIFS('Perioda 3'!D7:D46,"M",'Perioda 3'!N7:N46,"5")</f>
        <v>0</v>
      </c>
      <c r="E14" s="50">
        <f>COUNTIFS('Perioda 3'!D7:D46,"F",'Perioda 3'!N7:N46,"5")</f>
        <v>0</v>
      </c>
      <c r="F14" s="51" t="e">
        <f>((D14+E14)*100)/'Perioda 3'!C3</f>
        <v>#DIV/0!</v>
      </c>
      <c r="G14" s="50">
        <f>COUNTIFS('Perioda 3'!D7:D46,"M",'Perioda 3'!N7:N46,"4")</f>
        <v>0</v>
      </c>
      <c r="H14" s="50">
        <f>COUNTIFS('Perioda 3'!D7:D46,"F",'Perioda 3'!N7:N46,"4")</f>
        <v>0</v>
      </c>
      <c r="I14" s="51" t="e">
        <f>((G14+H14)*100)/'Perioda 3'!C3</f>
        <v>#DIV/0!</v>
      </c>
      <c r="J14" s="50">
        <f>COUNTIFS('Perioda 3'!D7:D46,"M",'Perioda 3'!N7:N46,"3")</f>
        <v>0</v>
      </c>
      <c r="K14" s="50">
        <f>COUNTIFS('Perioda 3'!D7:D46,"F",'Perioda 3'!N7:N46,"3")</f>
        <v>0</v>
      </c>
      <c r="L14" s="51" t="e">
        <f>((J14+K14)*100)/'Perioda 3'!C3</f>
        <v>#DIV/0!</v>
      </c>
      <c r="M14" s="50">
        <f>COUNTIFS('Perioda 3'!D7:D46,"M",'Perioda 3'!N7:N46,"2")</f>
        <v>0</v>
      </c>
      <c r="N14" s="50">
        <f>COUNTIFS('Perioda 3'!D7:D46,"F",'Perioda 3'!N7:N46,"2")</f>
        <v>0</v>
      </c>
      <c r="O14" s="51" t="e">
        <f>((M14+N14)*100)/'Perioda 3'!C3</f>
        <v>#DIV/0!</v>
      </c>
      <c r="P14" s="50">
        <f t="shared" si="0"/>
        <v>0</v>
      </c>
      <c r="Q14" s="50">
        <f t="shared" si="0"/>
        <v>0</v>
      </c>
      <c r="R14" s="51" t="e">
        <f>((P14+Q14)*100)/'Perioda 3'!C3</f>
        <v>#DIV/0!</v>
      </c>
      <c r="S14" s="50">
        <f>COUNTIFS('Perioda 3'!D7:D46,"M",'Perioda 3'!N7:N46,"1")</f>
        <v>0</v>
      </c>
      <c r="T14" s="50">
        <f>COUNTIFS('Perioda 3'!D7:D46,"F",'Perioda 3'!N7:N46,"1")</f>
        <v>0</v>
      </c>
      <c r="U14" s="51" t="e">
        <f>((S14+T14)*100)/'Perioda 3'!C3</f>
        <v>#DIV/0!</v>
      </c>
      <c r="V14" s="50">
        <f>COUNTIFS('Perioda 3'!D7:D46,"M",'Perioda 3'!N7:N46,"0")</f>
        <v>0</v>
      </c>
      <c r="W14" s="50">
        <f>COUNTIFS('Perioda 3'!D7:D46,"F",'Perioda 3'!N7:N46,"0")</f>
        <v>0</v>
      </c>
      <c r="X14" s="51" t="e">
        <f>((V14+W14)*100)/'Perioda 3'!C3</f>
        <v>#DIV/0!</v>
      </c>
      <c r="Y14" s="93">
        <f t="shared" si="1"/>
        <v>0</v>
      </c>
      <c r="Z14" s="445" t="e">
        <f>((G32*(D14+E14))+(F32*(G14+H14))+(E32*(J14+K14))+(D32*(M14+N14))+(C32*(S14+T14)))/'Perioda 3'!C3</f>
        <v>#DIV/0!</v>
      </c>
    </row>
    <row r="15" spans="1:26" ht="24.95" customHeight="1" thickBot="1" x14ac:dyDescent="0.3">
      <c r="A15" s="589" t="s">
        <v>32</v>
      </c>
      <c r="B15" s="74" t="str">
        <f>'Perioda 1'!O6</f>
        <v>Shoqëria dhe mjedisi</v>
      </c>
      <c r="C15" s="28" t="s">
        <v>59</v>
      </c>
      <c r="D15" s="54">
        <f>COUNTIFS('Perioda 3'!D7:D46,"M",'Perioda 3'!O7:O46,"5")</f>
        <v>0</v>
      </c>
      <c r="E15" s="54">
        <f>COUNTIFS('Perioda 3'!D7:D46,"F",'Perioda 3'!O7:O46,"5")</f>
        <v>0</v>
      </c>
      <c r="F15" s="55" t="e">
        <f>((D15+E15)*100)/'Perioda 3'!C3</f>
        <v>#DIV/0!</v>
      </c>
      <c r="G15" s="54">
        <f>COUNTIFS('Perioda 3'!D7:D46,"M",'Perioda 3'!O7:O46,"4")</f>
        <v>0</v>
      </c>
      <c r="H15" s="54">
        <f>COUNTIFS('Perioda 3'!D7:D46,"F",'Perioda 3'!O7:O46,"4")</f>
        <v>0</v>
      </c>
      <c r="I15" s="55" t="e">
        <f>((G15+H15)*100)/'Perioda 3'!C3</f>
        <v>#DIV/0!</v>
      </c>
      <c r="J15" s="54">
        <f>COUNTIFS('Perioda 3'!D7:D46,"M",'Perioda 3'!O7:O46,"3")</f>
        <v>0</v>
      </c>
      <c r="K15" s="54">
        <f>COUNTIFS('Perioda 3'!D7:D46,"F",'Perioda 3'!O7:O46,"3")</f>
        <v>0</v>
      </c>
      <c r="L15" s="55" t="e">
        <f>((J15+K15)*100)/'Perioda 3'!C3</f>
        <v>#DIV/0!</v>
      </c>
      <c r="M15" s="54">
        <f>COUNTIFS('Perioda 3'!D7:D46,"M",'Perioda 3'!O7:O46,"2")</f>
        <v>0</v>
      </c>
      <c r="N15" s="54">
        <f>COUNTIFS('Perioda 3'!D7:D46,"F",'Perioda 3'!O7:O46,"2")</f>
        <v>0</v>
      </c>
      <c r="O15" s="55" t="e">
        <f>((M15+N15)*100)/'Perioda 3'!C3</f>
        <v>#DIV/0!</v>
      </c>
      <c r="P15" s="54">
        <f t="shared" si="0"/>
        <v>0</v>
      </c>
      <c r="Q15" s="54">
        <f t="shared" si="0"/>
        <v>0</v>
      </c>
      <c r="R15" s="55" t="e">
        <f>((P15+Q15)*100)/'Perioda 3'!C3</f>
        <v>#DIV/0!</v>
      </c>
      <c r="S15" s="54">
        <f>COUNTIFS('Perioda 3'!D7:D46,"M",'Perioda 3'!O7:O46,"1")</f>
        <v>0</v>
      </c>
      <c r="T15" s="54">
        <f>COUNTIFS('Perioda 3'!D7:D46,"F",'Perioda 3'!O7:O46,"1")</f>
        <v>0</v>
      </c>
      <c r="U15" s="55" t="e">
        <f>((S15+T15)*100)/'Perioda 3'!C3</f>
        <v>#DIV/0!</v>
      </c>
      <c r="V15" s="54">
        <f>COUNTIFS('Perioda 3'!D7:D46,"M",'Perioda 3'!O7:O46,"0")</f>
        <v>0</v>
      </c>
      <c r="W15" s="54">
        <f>COUNTIFS('Perioda 3'!D7:D46,"F",'Perioda 3'!O7:O46,"0")</f>
        <v>0</v>
      </c>
      <c r="X15" s="55" t="e">
        <f>((V15+W15)*100)/'Perioda 3'!C3</f>
        <v>#DIV/0!</v>
      </c>
      <c r="Y15" s="94">
        <f t="shared" si="1"/>
        <v>0</v>
      </c>
      <c r="Z15" s="446" t="e">
        <f>((G32*(D15+E15))+(F32*(G15+H15))+(E32*(J15+K15))+(D32*(M15+N15))+(C32*(S15+T15)))/'Perioda 3'!C3</f>
        <v>#DIV/0!</v>
      </c>
    </row>
    <row r="16" spans="1:26" ht="24.95" customHeight="1" thickBot="1" x14ac:dyDescent="0.3">
      <c r="A16" s="589"/>
      <c r="B16" s="75">
        <f>'Perioda 1'!P6</f>
        <v>0</v>
      </c>
      <c r="C16" s="27" t="s">
        <v>59</v>
      </c>
      <c r="D16" s="58">
        <f>COUNTIFS('Perioda 3'!D7:D46,"M",'Perioda 3'!P7:P46,"5")</f>
        <v>0</v>
      </c>
      <c r="E16" s="58">
        <f>COUNTIFS('Perioda 3'!D7:D46,"F",'Perioda 3'!P7:P46,"5")</f>
        <v>0</v>
      </c>
      <c r="F16" s="59" t="e">
        <f>((D16+E16)*100)/'Perioda 3'!C3</f>
        <v>#DIV/0!</v>
      </c>
      <c r="G16" s="58">
        <f>COUNTIFS('Perioda 3'!D7:D46,"M",'Perioda 3'!P7:P46,"4")</f>
        <v>0</v>
      </c>
      <c r="H16" s="58">
        <f>COUNTIFS('Perioda 3'!D7:D46,"F",'Perioda 3'!P7:P46,"4")</f>
        <v>0</v>
      </c>
      <c r="I16" s="59" t="e">
        <f>((G16+H16)*100)/'Perioda 3'!C3</f>
        <v>#DIV/0!</v>
      </c>
      <c r="J16" s="58">
        <f>COUNTIFS('Perioda 3'!D7:D46,"M",'Perioda 3'!P7:P46,"3")</f>
        <v>0</v>
      </c>
      <c r="K16" s="58">
        <f>COUNTIFS('Perioda 3'!D7:D46,"F",'Perioda 3'!P7:P46,"3")</f>
        <v>0</v>
      </c>
      <c r="L16" s="59" t="e">
        <f>((J16+K16)*100)/'Perioda 3'!C3</f>
        <v>#DIV/0!</v>
      </c>
      <c r="M16" s="58">
        <f>COUNTIFS('Perioda 3'!D7:D46,"M",'Perioda 3'!P7:P46,"2")</f>
        <v>0</v>
      </c>
      <c r="N16" s="58">
        <f>COUNTIFS('Perioda 3'!D7:D46,"F",'Perioda 3'!P7:P46,"2")</f>
        <v>0</v>
      </c>
      <c r="O16" s="59" t="e">
        <f>((M16+N16)*100)/'Perioda 3'!C3</f>
        <v>#DIV/0!</v>
      </c>
      <c r="P16" s="58">
        <f t="shared" si="0"/>
        <v>0</v>
      </c>
      <c r="Q16" s="58">
        <f t="shared" si="0"/>
        <v>0</v>
      </c>
      <c r="R16" s="59" t="e">
        <f>((P16+Q16)*100)/'Perioda 3'!C3</f>
        <v>#DIV/0!</v>
      </c>
      <c r="S16" s="58">
        <f>COUNTIFS('Perioda 3'!D7:D46,"M",'Perioda 3'!P7:P46,"1")</f>
        <v>0</v>
      </c>
      <c r="T16" s="58">
        <f>COUNTIFS('Perioda 3'!D7:D46,"F",'Perioda 3'!P7:P46,"1")</f>
        <v>0</v>
      </c>
      <c r="U16" s="59" t="e">
        <f>((S16+T16)*100)/'Perioda 3'!C3</f>
        <v>#DIV/0!</v>
      </c>
      <c r="V16" s="58">
        <f>COUNTIFS('Perioda 3'!D7:D46,"M",'Perioda 3'!P7:P46,"0")</f>
        <v>0</v>
      </c>
      <c r="W16" s="58">
        <f>COUNTIFS('Perioda 3'!D7:D46,"F",'Perioda 3'!P7:P46,"0")</f>
        <v>0</v>
      </c>
      <c r="X16" s="59" t="e">
        <f>((V16+W16)*100)/'Perioda 3'!C3</f>
        <v>#DIV/0!</v>
      </c>
      <c r="Y16" s="96">
        <f t="shared" si="1"/>
        <v>0</v>
      </c>
      <c r="Z16" s="447" t="e">
        <f>((G32*(D16+E16))+(F32*(G16+H16))+(E32*(J16+K16))+(D32*(M16+N16))+(C32*(S16+T16)))/'Perioda 3'!C3</f>
        <v>#DIV/0!</v>
      </c>
    </row>
    <row r="17" spans="1:26" ht="24.95" customHeight="1" thickBot="1" x14ac:dyDescent="0.3">
      <c r="A17" s="589"/>
      <c r="B17" s="76">
        <f>'Perioda 1'!Q6</f>
        <v>0</v>
      </c>
      <c r="C17" s="29" t="s">
        <v>59</v>
      </c>
      <c r="D17" s="60">
        <f>COUNTIFS('Perioda 3'!D7:D46,"M",'Perioda 3'!Q7:Q46,"5")</f>
        <v>0</v>
      </c>
      <c r="E17" s="60">
        <f>COUNTIFS('Perioda 3'!D7:D46,"F",'Perioda 3'!Q7:Q46,"5")</f>
        <v>0</v>
      </c>
      <c r="F17" s="61" t="e">
        <f>((D17+E17)*100)/'Perioda 3'!C3</f>
        <v>#DIV/0!</v>
      </c>
      <c r="G17" s="60">
        <f>COUNTIFS('Perioda 3'!D7:D46,"M",'Perioda 3'!Q7:Q46,"4")</f>
        <v>0</v>
      </c>
      <c r="H17" s="60">
        <f>COUNTIFS('Perioda 3'!D7:D46,"F",'Perioda 3'!Q7:Q46,"4")</f>
        <v>0</v>
      </c>
      <c r="I17" s="61" t="e">
        <f>((G17+H17)*100)/'Perioda 3'!C3</f>
        <v>#DIV/0!</v>
      </c>
      <c r="J17" s="60">
        <f>COUNTIFS('Perioda 3'!D7:D46,"M",'Perioda 3'!Q7:Q46,"3")</f>
        <v>0</v>
      </c>
      <c r="K17" s="60">
        <f>COUNTIFS('Perioda 3'!D7:D46,"F",'Perioda 3'!Q7:Q46,"3")</f>
        <v>0</v>
      </c>
      <c r="L17" s="61" t="e">
        <f>((J17+K17)*100)/'Perioda 3'!C3</f>
        <v>#DIV/0!</v>
      </c>
      <c r="M17" s="60">
        <f>COUNTIFS('Perioda 3'!D7:D46,"M",'Perioda 3'!Q7:Q46,"2")</f>
        <v>0</v>
      </c>
      <c r="N17" s="60">
        <f>COUNTIFS('Perioda 3'!D7:D46,"F",'Perioda 3'!Q7:Q46,"2")</f>
        <v>0</v>
      </c>
      <c r="O17" s="61" t="e">
        <f>((M17+N17)*100)/'Perioda 3'!C3</f>
        <v>#DIV/0!</v>
      </c>
      <c r="P17" s="60">
        <f t="shared" si="0"/>
        <v>0</v>
      </c>
      <c r="Q17" s="60">
        <f t="shared" si="0"/>
        <v>0</v>
      </c>
      <c r="R17" s="61" t="e">
        <f>((P17+Q17)*100)/'Perioda 3'!C3</f>
        <v>#DIV/0!</v>
      </c>
      <c r="S17" s="60">
        <f>COUNTIFS('Perioda 3'!D7:D46,"M",'Perioda 3'!Q7:Q46,"1")</f>
        <v>0</v>
      </c>
      <c r="T17" s="60">
        <f>COUNTIFS('Perioda 3'!D7:D46,"F",'Perioda 3'!Q7:Q46,"1")</f>
        <v>0</v>
      </c>
      <c r="U17" s="61" t="e">
        <f>((S17+T17)*100)/'Perioda 3'!C3</f>
        <v>#DIV/0!</v>
      </c>
      <c r="V17" s="60">
        <f>COUNTIFS('Perioda 3'!D7:D46,"M",'Perioda 3'!Q7:Q46,"0")</f>
        <v>0</v>
      </c>
      <c r="W17" s="60">
        <f>COUNTIFS('Perioda 3'!D7:D46,"F",'Perioda 3'!Q7:Q46,"0")</f>
        <v>0</v>
      </c>
      <c r="X17" s="61" t="e">
        <f>((V17+W17)*100)/'Perioda 3'!C3</f>
        <v>#DIV/0!</v>
      </c>
      <c r="Y17" s="97">
        <f t="shared" si="1"/>
        <v>0</v>
      </c>
      <c r="Z17" s="448" t="e">
        <f>((G32*(D17+E17))+(F32*(G17+H17))+(E32*(J17+K17))+(D32*(M17+N17))+(C32*(S17+T17)))/'Perioda 3'!C3</f>
        <v>#DIV/0!</v>
      </c>
    </row>
    <row r="18" spans="1:26" ht="24.95" customHeight="1" thickBot="1" x14ac:dyDescent="0.3">
      <c r="A18" s="80"/>
      <c r="B18" s="78" t="str">
        <f>'Perioda 1'!R6</f>
        <v>Ed. fizike, sportet &amp; shëndeti</v>
      </c>
      <c r="C18" s="28" t="s">
        <v>59</v>
      </c>
      <c r="D18" s="62">
        <f>COUNTIFS('Perioda 3'!D7:D46,"M",'Perioda 3'!R7:R46,"5")</f>
        <v>0</v>
      </c>
      <c r="E18" s="63">
        <f>COUNTIFS('Perioda 3'!D7:D46,"F",'Perioda 3'!R7:R46,"5")</f>
        <v>0</v>
      </c>
      <c r="F18" s="47" t="e">
        <f>((D18+E18)*100)/'Perioda 3'!C3</f>
        <v>#DIV/0!</v>
      </c>
      <c r="G18" s="63">
        <f>COUNTIFS('Perioda 3'!D7:D46,"M",'Perioda 3'!R7:R46,"4")</f>
        <v>0</v>
      </c>
      <c r="H18" s="63">
        <f>COUNTIFS('Perioda 3'!D7:D46,"F",'Perioda 3'!R7:R46,"4")</f>
        <v>0</v>
      </c>
      <c r="I18" s="47" t="e">
        <f>((G18+H18)*100)/'Perioda 3'!C3</f>
        <v>#DIV/0!</v>
      </c>
      <c r="J18" s="63">
        <f>COUNTIFS('Perioda 3'!D7:D46,"M",'Perioda 3'!R7:R46,"3")</f>
        <v>0</v>
      </c>
      <c r="K18" s="63">
        <f>COUNTIFS('Perioda 3'!D7:D46,"F",'Perioda 3'!R7:R46,"3")</f>
        <v>0</v>
      </c>
      <c r="L18" s="47" t="e">
        <f>((J18+K18)*100)/'Perioda 3'!C3</f>
        <v>#DIV/0!</v>
      </c>
      <c r="M18" s="63">
        <f>COUNTIFS('Perioda 3'!D7:D46,"M",'Perioda 3'!R7:R46,"2")</f>
        <v>0</v>
      </c>
      <c r="N18" s="63">
        <f>COUNTIFS('Perioda 3'!D7:D46,"F",'Perioda 3'!R7:R46,"2")</f>
        <v>0</v>
      </c>
      <c r="O18" s="47" t="e">
        <f>((M18+N18)*100)/'Perioda 3'!C3</f>
        <v>#DIV/0!</v>
      </c>
      <c r="P18" s="63">
        <f t="shared" si="0"/>
        <v>0</v>
      </c>
      <c r="Q18" s="63">
        <f t="shared" si="0"/>
        <v>0</v>
      </c>
      <c r="R18" s="47" t="e">
        <f>((P18+Q18)*100)/'Perioda 3'!C3</f>
        <v>#DIV/0!</v>
      </c>
      <c r="S18" s="63">
        <f>COUNTIFS('Perioda 3'!D7:D46,"M",'Perioda 3'!R7:R46,"1")</f>
        <v>0</v>
      </c>
      <c r="T18" s="63">
        <f>COUNTIFS('Perioda 3'!D7:D46,"F",'Perioda 3'!R7:R46,"1")</f>
        <v>0</v>
      </c>
      <c r="U18" s="47" t="e">
        <f>((S18+T18)*100)/'Perioda 3'!C3</f>
        <v>#DIV/0!</v>
      </c>
      <c r="V18" s="63">
        <f>COUNTIFS('Perioda 3'!D7:D46,"M",'Perioda 3'!R7:R46,"0")</f>
        <v>0</v>
      </c>
      <c r="W18" s="63">
        <f>COUNTIFS('Perioda 3'!D7:D46,"F",'Perioda 3'!R7:R46,"0")</f>
        <v>0</v>
      </c>
      <c r="X18" s="47" t="e">
        <f>((V18+W18)*100)/'Perioda 3'!C3</f>
        <v>#DIV/0!</v>
      </c>
      <c r="Y18" s="98">
        <f t="shared" si="1"/>
        <v>0</v>
      </c>
      <c r="Z18" s="443" t="e">
        <f>((G32*(D18+E18))+(F32*(G18+H18))+(E32*(J18+K18))+(D32*(M18+N18))+(C32*(S18+T18)))/'Perioda 3'!C3</f>
        <v>#DIV/0!</v>
      </c>
    </row>
    <row r="19" spans="1:26" ht="24.95" customHeight="1" thickBot="1" x14ac:dyDescent="0.3">
      <c r="A19" s="107" t="s">
        <v>15</v>
      </c>
      <c r="B19" s="79" t="str">
        <f>'Perioda 1'!S6</f>
        <v>Shkathtësi për jetë</v>
      </c>
      <c r="C19" s="28" t="s">
        <v>59</v>
      </c>
      <c r="D19" s="64">
        <f>COUNTIFS('Perioda 3'!D7:D46,"M",'Perioda 3'!S7:S46,"5")</f>
        <v>0</v>
      </c>
      <c r="E19" s="65">
        <f>COUNTIFS('Perioda 3'!D7:D46,"F",'Perioda 3'!S7:S46,"5")</f>
        <v>0</v>
      </c>
      <c r="F19" s="55" t="e">
        <f>((D19+E19)*100)/'Perioda 3'!C3</f>
        <v>#DIV/0!</v>
      </c>
      <c r="G19" s="65">
        <f>COUNTIFS('Perioda 3'!D7:D46,"M",'Perioda 3'!S7:S46,"4")</f>
        <v>0</v>
      </c>
      <c r="H19" s="65">
        <f>COUNTIFS('Perioda 3'!D7:D46,"F",'Perioda 3'!S7:S46,"4")</f>
        <v>0</v>
      </c>
      <c r="I19" s="55" t="e">
        <f>((G19+H19)*100)/'Perioda 3'!C3</f>
        <v>#DIV/0!</v>
      </c>
      <c r="J19" s="65">
        <f>COUNTIFS('Perioda 3'!D7:D46,"M",'Perioda 3'!S7:S46,"3")</f>
        <v>0</v>
      </c>
      <c r="K19" s="65">
        <f>COUNTIFS('Perioda 3'!D7:D46,"F",'Perioda 3'!S7:S46,"3")</f>
        <v>0</v>
      </c>
      <c r="L19" s="55" t="e">
        <f>((J19+K19)*100)/'Perioda 3'!C3</f>
        <v>#DIV/0!</v>
      </c>
      <c r="M19" s="65">
        <f>COUNTIFS('Perioda 3'!D7:D46,"M",'Perioda 3'!S7:S46,"2")</f>
        <v>0</v>
      </c>
      <c r="N19" s="65">
        <f>COUNTIFS('Perioda 3'!D7:D46,"F",'Perioda 3'!S7:S46,"2")</f>
        <v>0</v>
      </c>
      <c r="O19" s="55" t="e">
        <f>((M19+N19)*100)/'Perioda 3'!C3</f>
        <v>#DIV/0!</v>
      </c>
      <c r="P19" s="65">
        <f t="shared" si="0"/>
        <v>0</v>
      </c>
      <c r="Q19" s="65">
        <f t="shared" si="0"/>
        <v>0</v>
      </c>
      <c r="R19" s="55" t="e">
        <f>((P19+Q19)*100)/'Perioda 3'!C3</f>
        <v>#DIV/0!</v>
      </c>
      <c r="S19" s="65">
        <f>COUNTIFS('Perioda 3'!D7:D46,"M",'Perioda 3'!S7:S46,"1")</f>
        <v>0</v>
      </c>
      <c r="T19" s="65">
        <f>COUNTIFS('Perioda 3'!D7:D46,"F",'Perioda 3'!S7:S46,"1")</f>
        <v>0</v>
      </c>
      <c r="U19" s="55" t="e">
        <f>((S19+T19)*100)/'Perioda 3'!C3</f>
        <v>#DIV/0!</v>
      </c>
      <c r="V19" s="65">
        <f>COUNTIFS('Perioda 3'!D7:D46,"M",'Perioda 3'!S7:S46,"0")</f>
        <v>0</v>
      </c>
      <c r="W19" s="65">
        <f>COUNTIFS('Perioda 3'!D7:D46,"F",'Perioda 3'!S7:S46,"0")</f>
        <v>0</v>
      </c>
      <c r="X19" s="55" t="e">
        <f>((V19+W19)*100)/'Perioda 3'!C3</f>
        <v>#DIV/0!</v>
      </c>
      <c r="Y19" s="99">
        <f t="shared" si="1"/>
        <v>0</v>
      </c>
      <c r="Z19" s="446" t="e">
        <f>((G32*(D19+E19))+(F32*(G19+H19))+(E32*(J19+K19))+(D32*(M19+N19))+(C32*(S19+T19)))/'Perioda 3'!C3</f>
        <v>#DIV/0!</v>
      </c>
    </row>
    <row r="20" spans="1:26" ht="24.95" customHeight="1" thickBot="1" x14ac:dyDescent="0.3">
      <c r="A20" s="589" t="s">
        <v>47</v>
      </c>
      <c r="B20" s="74" t="str">
        <f>'Perioda 1'!T6</f>
        <v>MZ</v>
      </c>
      <c r="C20" s="28" t="s">
        <v>59</v>
      </c>
      <c r="D20" s="46">
        <f>COUNTIFS('Perioda 3'!D7:D46,"M",'Perioda 3'!T7:T46,"5")</f>
        <v>0</v>
      </c>
      <c r="E20" s="46">
        <f>COUNTIFS('Perioda 3'!D7:D46,"F",'Perioda 3'!T7:T46,"5")</f>
        <v>0</v>
      </c>
      <c r="F20" s="47" t="e">
        <f>((D20+E20)*100)/'Perioda 3'!C3</f>
        <v>#DIV/0!</v>
      </c>
      <c r="G20" s="46">
        <f>COUNTIFS('Perioda 3'!D7:D46,"M",'Perioda 3'!T7:T46,"4")</f>
        <v>0</v>
      </c>
      <c r="H20" s="46">
        <f>COUNTIFS('Perioda 3'!D7:D46,"F",'Perioda 3'!T7:T46,"4")</f>
        <v>0</v>
      </c>
      <c r="I20" s="47" t="e">
        <f>((G20+H20)*100)/'Perioda 3'!C3</f>
        <v>#DIV/0!</v>
      </c>
      <c r="J20" s="46">
        <f>COUNTIFS('Perioda 3'!D7:D46,"M",'Perioda 3'!T7:T46,"3")</f>
        <v>0</v>
      </c>
      <c r="K20" s="46">
        <f>COUNTIFS('Perioda 3'!D7:D46,"F",'Perioda 3'!T7:T46,"3")</f>
        <v>0</v>
      </c>
      <c r="L20" s="47" t="e">
        <f>((J20+K20)*100)/'Perioda 3'!C3</f>
        <v>#DIV/0!</v>
      </c>
      <c r="M20" s="46">
        <f>COUNTIFS('Perioda 3'!D7:D46,"M",'Perioda 3'!T7:T46,"2")</f>
        <v>0</v>
      </c>
      <c r="N20" s="46">
        <f>COUNTIFS('Perioda 3'!D7:D46,"F",'Perioda 3'!T7:T46,"2")</f>
        <v>0</v>
      </c>
      <c r="O20" s="47" t="e">
        <f>((M20+N20)*100)/'Perioda 3'!C3</f>
        <v>#DIV/0!</v>
      </c>
      <c r="P20" s="46">
        <f t="shared" si="0"/>
        <v>0</v>
      </c>
      <c r="Q20" s="46">
        <f t="shared" si="0"/>
        <v>0</v>
      </c>
      <c r="R20" s="47" t="e">
        <f>((P20+Q20)*100)/'Perioda 3'!C3</f>
        <v>#DIV/0!</v>
      </c>
      <c r="S20" s="46">
        <f>COUNTIFS('Perioda 3'!D7:D46,"M",'Perioda 3'!T7:T46,"1")</f>
        <v>0</v>
      </c>
      <c r="T20" s="46">
        <f>COUNTIFS('Perioda 3'!D7:D46,"F",'Perioda 3'!T7:T46,"1")</f>
        <v>0</v>
      </c>
      <c r="U20" s="47" t="e">
        <f>((S20+T20)*100)/'Perioda 3'!C3</f>
        <v>#DIV/0!</v>
      </c>
      <c r="V20" s="46">
        <f>COUNTIFS('Perioda 3'!D7:D46,"M",'Perioda 3'!T7:T46,"0")</f>
        <v>0</v>
      </c>
      <c r="W20" s="46">
        <f>COUNTIFS('Perioda 3'!D7:D46,"F",'Perioda 3'!T7:T46,"0")</f>
        <v>0</v>
      </c>
      <c r="X20" s="47" t="e">
        <f>((V20+W20)*100)/'Perioda 3'!C3</f>
        <v>#DIV/0!</v>
      </c>
      <c r="Y20" s="91">
        <f t="shared" si="1"/>
        <v>0</v>
      </c>
      <c r="Z20" s="443" t="e">
        <f>((G32*(D20+E20))+(F32*(G20+H20))+(E32*(J20+K20))+(D32*(M20+N20))+(C32*(S20+T20)))/'Perioda 3'!C3</f>
        <v>#DIV/0!</v>
      </c>
    </row>
    <row r="21" spans="1:26" ht="24.95" customHeight="1" thickBot="1" x14ac:dyDescent="0.3">
      <c r="A21" s="589"/>
      <c r="B21" s="75" t="str">
        <f>'Perioda 1'!U6</f>
        <v>MZ</v>
      </c>
      <c r="C21" s="27" t="s">
        <v>59</v>
      </c>
      <c r="D21" s="48">
        <f>COUNTIFS('Perioda 3'!D7:D46,"M",'Perioda 3'!U7:U46,"5")</f>
        <v>0</v>
      </c>
      <c r="E21" s="48">
        <f>COUNTIFS('Perioda 3'!D7:D46,"F",'Perioda 3'!U7:U46,"5")</f>
        <v>0</v>
      </c>
      <c r="F21" s="49" t="e">
        <f>((D21+E21)*100)/'Perioda 3'!C3</f>
        <v>#DIV/0!</v>
      </c>
      <c r="G21" s="48">
        <f>COUNTIFS('Perioda 3'!D7:D46,"M",'Perioda 3'!U7:U46,"4")</f>
        <v>0</v>
      </c>
      <c r="H21" s="48">
        <f>COUNTIFS('Perioda 3'!D7:D46,"F",'Perioda 3'!U7:U46,"4")</f>
        <v>0</v>
      </c>
      <c r="I21" s="49" t="e">
        <f>((G21+H21)*100)/'Perioda 3'!C3</f>
        <v>#DIV/0!</v>
      </c>
      <c r="J21" s="48">
        <f>COUNTIFS('Perioda 3'!D7:D46,"M",'Perioda 3'!U7:U46,"3")</f>
        <v>0</v>
      </c>
      <c r="K21" s="48">
        <f>COUNTIFS('Perioda 3'!D7:D46,"F",'Perioda 3'!U7:U46,"3")</f>
        <v>0</v>
      </c>
      <c r="L21" s="49" t="e">
        <f>((J21+K21)*100)/'Perioda 3'!C3</f>
        <v>#DIV/0!</v>
      </c>
      <c r="M21" s="48">
        <f>COUNTIFS('Perioda 3'!D7:D46,"M",'Perioda 3'!U7:U46,"2")</f>
        <v>0</v>
      </c>
      <c r="N21" s="48">
        <f>COUNTIFS('Perioda 3'!D7:D46,"F",'Perioda 3'!U7:U46,"2")</f>
        <v>0</v>
      </c>
      <c r="O21" s="49" t="e">
        <f>((M21+N21)*100)/'Perioda 3'!C3</f>
        <v>#DIV/0!</v>
      </c>
      <c r="P21" s="48">
        <f t="shared" si="0"/>
        <v>0</v>
      </c>
      <c r="Q21" s="48">
        <f>SUM(E21,H21,K21,N21)</f>
        <v>0</v>
      </c>
      <c r="R21" s="49" t="e">
        <f>((P21+Q21)*100)/'Perioda 3'!C3</f>
        <v>#DIV/0!</v>
      </c>
      <c r="S21" s="48">
        <f>COUNTIFS('Perioda 3'!D7:D46,"M",'Perioda 3'!U7:U46,"1")</f>
        <v>0</v>
      </c>
      <c r="T21" s="48">
        <f>COUNTIFS('Perioda 3'!D7:D46,"F",'Perioda 3'!U7:U46,"1")</f>
        <v>0</v>
      </c>
      <c r="U21" s="49" t="e">
        <f>((S21+T21)*100)/'Perioda 3'!C3</f>
        <v>#DIV/0!</v>
      </c>
      <c r="V21" s="48">
        <f>COUNTIFS('Perioda 3'!D7:D46,"M",'Perioda 3'!U7:U46,"0")</f>
        <v>0</v>
      </c>
      <c r="W21" s="48">
        <f>COUNTIFS('Perioda 3'!D7:D46,"F",'Perioda 3'!U7:U46,"0")</f>
        <v>0</v>
      </c>
      <c r="X21" s="49" t="e">
        <f>((V21+W21)*100)/'Perioda 3'!C3</f>
        <v>#DIV/0!</v>
      </c>
      <c r="Y21" s="92">
        <f t="shared" si="1"/>
        <v>0</v>
      </c>
      <c r="Z21" s="444" t="e">
        <f>((G32*(D21+E21))+(F32*(G21+H21))+(E32*(J21+K21))+(D32*(M21+N21))+(C32*(S21+T21)))/'Perioda 3'!C3</f>
        <v>#DIV/0!</v>
      </c>
    </row>
    <row r="22" spans="1:26" ht="24.95" customHeight="1" thickBot="1" x14ac:dyDescent="0.3">
      <c r="A22" s="589"/>
      <c r="B22" s="75" t="str">
        <f>'Perioda 1'!V6</f>
        <v>M.Z</v>
      </c>
      <c r="C22" s="27" t="s">
        <v>59</v>
      </c>
      <c r="D22" s="58">
        <f>COUNTIFS('Perioda 3'!D7:D46,"M",'Perioda 3'!V7:V46,"5")</f>
        <v>0</v>
      </c>
      <c r="E22" s="58">
        <f>COUNTIFS('Perioda 3'!D7:D46,"F",'Perioda 3'!V7:V46,"5")</f>
        <v>0</v>
      </c>
      <c r="F22" s="59" t="e">
        <f>((D22+E22)*100)/'Perioda 3'!C3</f>
        <v>#DIV/0!</v>
      </c>
      <c r="G22" s="58">
        <f>COUNTIFS('Perioda 3'!D7:D46,"M",'Perioda 3'!V7:V46,"4")</f>
        <v>0</v>
      </c>
      <c r="H22" s="58">
        <f>COUNTIFS('Perioda 3'!D7:D46,"F",'Perioda 3'!V7:V46,"4")</f>
        <v>0</v>
      </c>
      <c r="I22" s="59" t="e">
        <f>((G22+H22)*100)/'Perioda 3'!C3</f>
        <v>#DIV/0!</v>
      </c>
      <c r="J22" s="58">
        <f>COUNTIFS('Perioda 3'!D7:D46,"M",'Perioda 3'!V7:V46,"3")</f>
        <v>0</v>
      </c>
      <c r="K22" s="58">
        <f>COUNTIFS('Perioda 3'!D7:D46,"F",'Perioda 3'!V7:V46,"3")</f>
        <v>0</v>
      </c>
      <c r="L22" s="59" t="e">
        <f>((J22+K22)*100)/'Perioda 3'!C3</f>
        <v>#DIV/0!</v>
      </c>
      <c r="M22" s="58">
        <f>COUNTIFS('Perioda 3'!D7:D46,"M",'Perioda 3'!V7:V46,"2")</f>
        <v>0</v>
      </c>
      <c r="N22" s="58">
        <f>COUNTIFS('Perioda 3'!D7:D46,"F",'Perioda 3'!V7:V46,"2")</f>
        <v>0</v>
      </c>
      <c r="O22" s="59" t="e">
        <f>((M22+N22)*100)/'Perioda 3'!C3</f>
        <v>#DIV/0!</v>
      </c>
      <c r="P22" s="58">
        <f t="shared" ref="P22:Q23" si="2">SUM(D22,G22,J22,M22)</f>
        <v>0</v>
      </c>
      <c r="Q22" s="58">
        <f t="shared" si="2"/>
        <v>0</v>
      </c>
      <c r="R22" s="59" t="e">
        <f>((P22+Q22)*100)/'Perioda 3'!C3</f>
        <v>#DIV/0!</v>
      </c>
      <c r="S22" s="58">
        <f>COUNTIFS('Perioda 3'!D7:D46,"M",'Perioda 3'!V7:V46,"1")</f>
        <v>0</v>
      </c>
      <c r="T22" s="58">
        <f>COUNTIFS('Perioda 3'!D7:D46,"F",'Perioda 3'!V7:V46,"1")</f>
        <v>0</v>
      </c>
      <c r="U22" s="59" t="e">
        <f>((S22+T22)*100)/'Perioda 3'!C3</f>
        <v>#DIV/0!</v>
      </c>
      <c r="V22" s="58">
        <f>COUNTIFS('Perioda 3'!D7:D46,"M",'Perioda 3'!V7:V46,"0")</f>
        <v>0</v>
      </c>
      <c r="W22" s="58">
        <f>COUNTIFS('Perioda 3'!D7:D46,"F",'Perioda 3'!V7:V46,"0")</f>
        <v>0</v>
      </c>
      <c r="X22" s="59" t="e">
        <f>((V22+W22)*100)/'Perioda 3'!C3</f>
        <v>#DIV/0!</v>
      </c>
      <c r="Y22" s="96">
        <f t="shared" si="1"/>
        <v>0</v>
      </c>
      <c r="Z22" s="447" t="e">
        <f>((G32*(D22+E22))+(F32*(G22+H22))+(E32*(J22+K22))+(D32*(M22+N22))+(C32*(S22+T22)))/'Perioda 3'!C3</f>
        <v>#DIV/0!</v>
      </c>
    </row>
    <row r="23" spans="1:26" ht="24.95" customHeight="1" thickBot="1" x14ac:dyDescent="0.3">
      <c r="A23" s="589"/>
      <c r="B23" s="76" t="str">
        <f>'Perioda 1'!W6</f>
        <v>M.Z</v>
      </c>
      <c r="C23" s="29" t="s">
        <v>59</v>
      </c>
      <c r="D23" s="60">
        <f>COUNTIFS('Perioda 3'!D7:D46,"M",'Perioda 3'!W7:W46,"5")</f>
        <v>0</v>
      </c>
      <c r="E23" s="60">
        <f>COUNTIFS('Perioda 3'!D7:D46,"F",'Perioda 3'!W7:W46,"5")</f>
        <v>0</v>
      </c>
      <c r="F23" s="61" t="e">
        <f>((D23+E23)*100)/'Perioda 3'!C3</f>
        <v>#DIV/0!</v>
      </c>
      <c r="G23" s="60">
        <f>COUNTIFS('Perioda 3'!D7:D46,"M",'Perioda 3'!W7:W46,"4")</f>
        <v>0</v>
      </c>
      <c r="H23" s="60">
        <f>COUNTIFS('Perioda 3'!D7:D46,"F",'Perioda 3'!W7:W46,"4")</f>
        <v>0</v>
      </c>
      <c r="I23" s="61" t="e">
        <f>((G23+H23)*100)/'Perioda 3'!C3</f>
        <v>#DIV/0!</v>
      </c>
      <c r="J23" s="60">
        <f>COUNTIFS('Perioda 3'!D7:D46,"M",'Perioda 3'!W7:W46,"3")</f>
        <v>0</v>
      </c>
      <c r="K23" s="60">
        <f>COUNTIFS('Perioda 3'!D7:D46,"F",'Perioda 3'!W7:W46,"3")</f>
        <v>0</v>
      </c>
      <c r="L23" s="61" t="e">
        <f>((J23+K23)*100)/'Perioda 3'!C3</f>
        <v>#DIV/0!</v>
      </c>
      <c r="M23" s="60">
        <f>COUNTIFS('Perioda 3'!D7:D46,"M",'Perioda 3'!W7:W46,"2")</f>
        <v>0</v>
      </c>
      <c r="N23" s="60">
        <f>COUNTIFS('Perioda 3'!D7:D46,"F",'Perioda 3'!W7:W46,"2")</f>
        <v>0</v>
      </c>
      <c r="O23" s="61" t="e">
        <f>((M23+N23)*100)/'Perioda 3'!C3</f>
        <v>#DIV/0!</v>
      </c>
      <c r="P23" s="60">
        <f t="shared" si="2"/>
        <v>0</v>
      </c>
      <c r="Q23" s="60">
        <f t="shared" si="2"/>
        <v>0</v>
      </c>
      <c r="R23" s="61" t="e">
        <f>((P23+Q23)*100)/'Perioda 3'!C3</f>
        <v>#DIV/0!</v>
      </c>
      <c r="S23" s="60">
        <f>COUNTIFS('Perioda 3'!D7:D46,"M",'Perioda 3'!W7:W46,"1")</f>
        <v>0</v>
      </c>
      <c r="T23" s="60">
        <f>COUNTIFS('Perioda 3'!D7:D46,"F",'Perioda 3'!W7:W46,"1")</f>
        <v>0</v>
      </c>
      <c r="U23" s="61" t="e">
        <f>((S23+T23)*100)/'Perioda 3'!C3</f>
        <v>#DIV/0!</v>
      </c>
      <c r="V23" s="60">
        <f>COUNTIFS('Perioda 3'!D7:D46,"M",'Perioda 3'!W7:W46,"0")</f>
        <v>0</v>
      </c>
      <c r="W23" s="60">
        <f>COUNTIFS('Perioda 3'!D7:D46,"F",'Perioda 3'!W7:W46,"0")</f>
        <v>0</v>
      </c>
      <c r="X23" s="61" t="e">
        <f>((V23+W23)*100)/'Perioda 3'!C3</f>
        <v>#DIV/0!</v>
      </c>
      <c r="Y23" s="97">
        <f t="shared" si="1"/>
        <v>0</v>
      </c>
      <c r="Z23" s="448" t="e">
        <f>((G32*(D23+E23))+(F32*(G23+H23))+(E32*(J23+K23))+(D32*(M23+N23))+(C32*(S23+T23)))/'Perioda 3'!C3</f>
        <v>#DIV/0!</v>
      </c>
    </row>
    <row r="24" spans="1:26" ht="24.95" customHeight="1" thickBot="1" x14ac:dyDescent="0.3">
      <c r="A24" s="80"/>
      <c r="B24" s="149" t="s">
        <v>48</v>
      </c>
      <c r="C24" s="28" t="s">
        <v>59</v>
      </c>
      <c r="D24" s="40">
        <f>SUM(D6,D7,D8,D9,D10,D11,D12,D13,D14,D15,D16,D17,D18,D19,D20,D21,D22,D23)</f>
        <v>0</v>
      </c>
      <c r="E24" s="41">
        <f>SUM(E6,E7,E8,E9,E10,E11,E12,E13,E14,E15,E16,E17,E18,E19,E20,E21,E22,E23)</f>
        <v>0</v>
      </c>
      <c r="F24" s="42" t="e">
        <f>((D24+E24)*100)/'Perioda 3'!C3/'Perioda 2'!C4</f>
        <v>#DIV/0!</v>
      </c>
      <c r="G24" s="41">
        <f>SUM(G6,G7,G8,G9,G10,G11,G12,G13,G14,G15,G16,G17,G18,G19,G20,G21,G22,G23)</f>
        <v>0</v>
      </c>
      <c r="H24" s="41">
        <f>SUM(H6+H7+H8+H9+H10+H11+H12+H13+H14+H15+H16+H17+H18+H19+H20+H21+H22+H23)</f>
        <v>0</v>
      </c>
      <c r="I24" s="42" t="e">
        <f>((G24+H24)*100)/'Perioda 3'!C3/'Perioda 3'!C4</f>
        <v>#DIV/0!</v>
      </c>
      <c r="J24" s="41">
        <f>SUM(J6+J7+J8+J9+J10+J11+J12+J13+J14+J15+J16+J17+J18+J19+J20+J21+J22+J23)</f>
        <v>0</v>
      </c>
      <c r="K24" s="41">
        <f>SUM(K6+K7+K8+K9+K10+K11+K12+K13+K14+K15+K16+K17+K18+K19+K20+K21+K22+K23)</f>
        <v>0</v>
      </c>
      <c r="L24" s="42" t="e">
        <f>((J24+K24)*100)/'Perioda 3'!C3/'Perioda 3'!C4</f>
        <v>#DIV/0!</v>
      </c>
      <c r="M24" s="41">
        <f>SUM(M6+M7+M8+M9+M10+M11+M12+M13+M14+M15+M16+M17+M18+M19+M20+M21+M22+M23)</f>
        <v>0</v>
      </c>
      <c r="N24" s="41">
        <f>SUM(N6+N7+N8+N9+N10+N11+N12+N13+N14+N15+N16+N17+N18+N19+N20+N21+N22+N23)</f>
        <v>0</v>
      </c>
      <c r="O24" s="42" t="e">
        <f>((M24+N24)*100)/'Perioda 3'!C3/'Perioda 3'!C4</f>
        <v>#DIV/0!</v>
      </c>
      <c r="P24" s="41">
        <f>SUM(D24,G24,J24,M24)</f>
        <v>0</v>
      </c>
      <c r="Q24" s="41">
        <f>SUM(Q6+Q7+Q8+Q9+Q10+Q11+Q12+Q13+Q14+Q15+Q16+Q17+Q18+Q19+Q20+Q21+Q22+Q23)</f>
        <v>0</v>
      </c>
      <c r="R24" s="42" t="e">
        <f>((P24+Q24)*100)/'Perioda 3'!C3/'Perioda 3'!C4</f>
        <v>#DIV/0!</v>
      </c>
      <c r="S24" s="41">
        <f>SUM(S6+S7+S8+S9+S10+S11+S12+S13+S14+S15+S16+S17+S18+S19+S20+S21+S22+S23)</f>
        <v>0</v>
      </c>
      <c r="T24" s="41">
        <f>SUM(T6+T7+T8+T9+T10+T11+T12+T13+T14+T15+T16+T17+T18+T19+T20+T21+T22+T23)</f>
        <v>0</v>
      </c>
      <c r="U24" s="42" t="e">
        <f>((S24+T24)*100)/'Perioda 3'!C3/'Perioda 3'!C4</f>
        <v>#DIV/0!</v>
      </c>
      <c r="V24" s="41">
        <f>SUM(V6+V7+V8+V9+V10+V11+V12+V13+V14+V15+V16+V17+V18+V19+V20+V21+V22+V23)</f>
        <v>0</v>
      </c>
      <c r="W24" s="41">
        <f>SUM(W6+W7+W8+W9+W10+W11+W12+W13+W14+W15+W16+W17+W18+W19+W20+W21+W22+W23)</f>
        <v>0</v>
      </c>
      <c r="X24" s="42" t="e">
        <f>((V24+W24)*100)/'Perioda 3'!C3/'Perioda 3'!C4</f>
        <v>#DIV/0!</v>
      </c>
      <c r="Y24" s="41">
        <f>SUM(W24,V24,T24,S24,N24,M24,K24,J24,,H24,G24,E24,D24,)</f>
        <v>0</v>
      </c>
      <c r="Z24" s="449" t="e">
        <f>SUM(Z6:Z23)/'Perioda 3'!C4</f>
        <v>#DIV/0!</v>
      </c>
    </row>
    <row r="25" spans="1:26" ht="24.95" customHeight="1" thickTop="1" x14ac:dyDescent="0.3">
      <c r="A25" s="576" t="s">
        <v>60</v>
      </c>
      <c r="B25" s="577"/>
      <c r="C25" s="150" t="s">
        <v>1</v>
      </c>
      <c r="D25" s="581">
        <f>D24</f>
        <v>0</v>
      </c>
      <c r="E25" s="581"/>
      <c r="F25" s="582"/>
      <c r="G25" s="583">
        <f>G24</f>
        <v>0</v>
      </c>
      <c r="H25" s="584"/>
      <c r="I25" s="585"/>
      <c r="J25" s="586">
        <f>J24</f>
        <v>0</v>
      </c>
      <c r="K25" s="587"/>
      <c r="L25" s="588"/>
      <c r="M25" s="583">
        <f>M24</f>
        <v>0</v>
      </c>
      <c r="N25" s="584"/>
      <c r="O25" s="585"/>
      <c r="P25" s="586">
        <f>SUM(D25,G25,J25,M25)</f>
        <v>0</v>
      </c>
      <c r="Q25" s="587"/>
      <c r="R25" s="588"/>
      <c r="S25" s="583">
        <f>S24</f>
        <v>0</v>
      </c>
      <c r="T25" s="584"/>
      <c r="U25" s="585"/>
      <c r="V25" s="586">
        <f>V24</f>
        <v>0</v>
      </c>
      <c r="W25" s="587"/>
      <c r="X25" s="587"/>
      <c r="Y25" s="23">
        <f>SUM(P25,S25,V25)</f>
        <v>0</v>
      </c>
      <c r="Z25" s="44" t="e">
        <f>SUM(Y25*100)/'Perioda 3'!C3/'Perioda 3'!C4</f>
        <v>#DIV/0!</v>
      </c>
    </row>
    <row r="26" spans="1:26" ht="24.95" customHeight="1" x14ac:dyDescent="0.3">
      <c r="A26" s="576"/>
      <c r="B26" s="578"/>
      <c r="C26" s="151" t="s">
        <v>2</v>
      </c>
      <c r="D26" s="590">
        <f>E24</f>
        <v>0</v>
      </c>
      <c r="E26" s="590"/>
      <c r="F26" s="591"/>
      <c r="G26" s="592">
        <f>H24</f>
        <v>0</v>
      </c>
      <c r="H26" s="593"/>
      <c r="I26" s="594"/>
      <c r="J26" s="595">
        <f>K24</f>
        <v>0</v>
      </c>
      <c r="K26" s="596"/>
      <c r="L26" s="597"/>
      <c r="M26" s="592">
        <f>N24</f>
        <v>0</v>
      </c>
      <c r="N26" s="593"/>
      <c r="O26" s="594"/>
      <c r="P26" s="595">
        <f>SUM(D26,G26,J26,M26)</f>
        <v>0</v>
      </c>
      <c r="Q26" s="596"/>
      <c r="R26" s="597"/>
      <c r="S26" s="592">
        <f>T24</f>
        <v>0</v>
      </c>
      <c r="T26" s="593"/>
      <c r="U26" s="594"/>
      <c r="V26" s="595">
        <f>W24</f>
        <v>0</v>
      </c>
      <c r="W26" s="596"/>
      <c r="X26" s="597"/>
      <c r="Y26" s="24">
        <f>SUM(P26,S26,V26)</f>
        <v>0</v>
      </c>
      <c r="Z26" s="45" t="e">
        <f>SUM(Y26*100)/'Perioda 3'!C3/'Perioda 3'!C4</f>
        <v>#DIV/0!</v>
      </c>
    </row>
    <row r="27" spans="1:26" ht="24.95" customHeight="1" thickBot="1" x14ac:dyDescent="0.3">
      <c r="A27" s="579"/>
      <c r="B27" s="580"/>
      <c r="C27" s="152" t="s">
        <v>45</v>
      </c>
      <c r="D27" s="617" t="e">
        <f>((D25+D26)*100)/'Perioda 3'!C3/'Perioda 3'!C4</f>
        <v>#DIV/0!</v>
      </c>
      <c r="E27" s="618"/>
      <c r="F27" s="619"/>
      <c r="G27" s="614" t="e">
        <f>((G25+G26)*100)/'Perioda 3'!C3/'Perioda 3'!C4</f>
        <v>#DIV/0!</v>
      </c>
      <c r="H27" s="615"/>
      <c r="I27" s="616"/>
      <c r="J27" s="620" t="e">
        <f>((J25+J26)*100)/'Perioda 3'!C3/'Perioda 3'!C4</f>
        <v>#DIV/0!</v>
      </c>
      <c r="K27" s="621"/>
      <c r="L27" s="622"/>
      <c r="M27" s="614" t="e">
        <f>((M25+M26)*100)/'Perioda 3'!C3/'Perioda 3'!C4</f>
        <v>#DIV/0!</v>
      </c>
      <c r="N27" s="615"/>
      <c r="O27" s="616"/>
      <c r="P27" s="620" t="e">
        <f>((P25+P26)*100)/'Perioda 3'!C3/'Perioda 3'!C4</f>
        <v>#DIV/0!</v>
      </c>
      <c r="Q27" s="621"/>
      <c r="R27" s="622"/>
      <c r="S27" s="614" t="e">
        <f>((S25+S26)*100)/'Perioda 3'!C3/'Perioda 3'!C4</f>
        <v>#DIV/0!</v>
      </c>
      <c r="T27" s="615"/>
      <c r="U27" s="616"/>
      <c r="V27" s="620" t="e">
        <f>((V25+V26)*100)/'Perioda 3'!C3/'Perioda 3'!C4</f>
        <v>#DIV/0!</v>
      </c>
      <c r="W27" s="621"/>
      <c r="X27" s="622"/>
      <c r="Y27" s="25" t="e">
        <f>SUM(D27+G27+J27+M27+S27+V27)</f>
        <v>#DIV/0!</v>
      </c>
      <c r="Z27" s="43" t="e">
        <f>SUM(Y25+Y26)*100/('Perioda 3'!C3)/('Perioda 3'!C4)</f>
        <v>#DIV/0!</v>
      </c>
    </row>
    <row r="28" spans="1:26" ht="15.75" thickTop="1" x14ac:dyDescent="0.25"/>
    <row r="32" spans="1:26" s="516" customFormat="1" ht="3" customHeight="1" x14ac:dyDescent="0.25">
      <c r="C32" s="517">
        <v>1</v>
      </c>
      <c r="D32" s="517">
        <v>2</v>
      </c>
      <c r="E32" s="517">
        <v>3</v>
      </c>
      <c r="F32" s="517">
        <v>4</v>
      </c>
      <c r="G32" s="517">
        <v>5</v>
      </c>
      <c r="H32" s="518"/>
    </row>
  </sheetData>
  <sheetProtection algorithmName="SHA-512" hashValue="5VxJIPn3Vv81PkqWtMzys9oGTRQBcEya7cnx/1Q0K+/dA8lGExvDQ6+kU8JbJgINkM/MQ8laLqlGQ23eMpNioA==" saltValue="LghFVfuzCkSslm7+nQGlKQ==" spinCount="100000" sheet="1" objects="1" scenarios="1"/>
  <mergeCells count="47">
    <mergeCell ref="V27:X27"/>
    <mergeCell ref="D27:F27"/>
    <mergeCell ref="G27:I27"/>
    <mergeCell ref="J27:L27"/>
    <mergeCell ref="M27:O27"/>
    <mergeCell ref="P27:R27"/>
    <mergeCell ref="S27:U27"/>
    <mergeCell ref="V25:X25"/>
    <mergeCell ref="D26:F26"/>
    <mergeCell ref="G26:I26"/>
    <mergeCell ref="J26:L26"/>
    <mergeCell ref="M26:O26"/>
    <mergeCell ref="P26:R26"/>
    <mergeCell ref="S26:U26"/>
    <mergeCell ref="V26:X26"/>
    <mergeCell ref="D25:F25"/>
    <mergeCell ref="G25:I25"/>
    <mergeCell ref="J25:L25"/>
    <mergeCell ref="M25:O25"/>
    <mergeCell ref="P25:R25"/>
    <mergeCell ref="S25:U25"/>
    <mergeCell ref="A25:B27"/>
    <mergeCell ref="V3:X3"/>
    <mergeCell ref="Y3:Y4"/>
    <mergeCell ref="Z3:Z4"/>
    <mergeCell ref="D4:F4"/>
    <mergeCell ref="G4:I4"/>
    <mergeCell ref="J4:L4"/>
    <mergeCell ref="M4:O4"/>
    <mergeCell ref="P4:R4"/>
    <mergeCell ref="S4:U4"/>
    <mergeCell ref="V4:X4"/>
    <mergeCell ref="A6:A8"/>
    <mergeCell ref="A9:A10"/>
    <mergeCell ref="A12:A14"/>
    <mergeCell ref="A15:A17"/>
    <mergeCell ref="A20:A23"/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E47"/>
  <sheetViews>
    <sheetView workbookViewId="0">
      <pane xSplit="30" ySplit="5" topLeftCell="AE6" activePane="bottomRight" state="frozen"/>
      <selection pane="topRight" activeCell="AE1" sqref="AE1"/>
      <selection pane="bottomLeft" activeCell="A6" sqref="A6"/>
      <selection pane="bottomRight" activeCell="C6" sqref="C6"/>
    </sheetView>
  </sheetViews>
  <sheetFormatPr defaultRowHeight="15" x14ac:dyDescent="0.25"/>
  <cols>
    <col min="1" max="1" width="4.42578125" customWidth="1"/>
    <col min="2" max="2" width="14.42578125" customWidth="1"/>
    <col min="3" max="3" width="16.140625" customWidth="1"/>
    <col min="4" max="4" width="5.140625" customWidth="1"/>
    <col min="5" max="5" width="5.5703125" customWidth="1"/>
    <col min="6" max="23" width="5.7109375" customWidth="1"/>
    <col min="24" max="25" width="0" hidden="1" customWidth="1"/>
    <col min="26" max="27" width="7.7109375" customWidth="1"/>
    <col min="28" max="30" width="5.7109375" customWidth="1"/>
  </cols>
  <sheetData>
    <row r="1" spans="1:31" ht="20.100000000000001" customHeight="1" thickBot="1" x14ac:dyDescent="0.35">
      <c r="B1" s="109" t="s">
        <v>0</v>
      </c>
      <c r="C1" s="664" t="str">
        <f>'Perioda 2'!C1:F1</f>
        <v>SHFMU "Shkëndija" Suharekë</v>
      </c>
      <c r="D1" s="665"/>
      <c r="E1" s="665"/>
      <c r="F1" s="666"/>
      <c r="G1" s="558" t="s">
        <v>28</v>
      </c>
      <c r="H1" s="559"/>
      <c r="I1" s="559"/>
      <c r="J1" s="559"/>
      <c r="T1" s="677" t="s">
        <v>166</v>
      </c>
      <c r="U1" s="678"/>
      <c r="V1" s="678"/>
      <c r="W1" s="678"/>
      <c r="X1" s="678"/>
      <c r="Y1" s="678"/>
      <c r="Z1" s="679"/>
      <c r="AA1" s="667" t="s">
        <v>1</v>
      </c>
      <c r="AB1" s="668"/>
      <c r="AC1" s="669" t="s">
        <v>2</v>
      </c>
      <c r="AD1" s="670"/>
    </row>
    <row r="2" spans="1:31" ht="20.100000000000001" customHeight="1" thickBot="1" x14ac:dyDescent="0.4">
      <c r="B2" s="109" t="s">
        <v>3</v>
      </c>
      <c r="C2" s="671" t="str">
        <f>'Perioda 1'!C2</f>
        <v>IV/2</v>
      </c>
      <c r="D2" s="672"/>
      <c r="E2" s="672"/>
      <c r="F2" s="673"/>
      <c r="G2" s="674" t="str">
        <f>'Perioda 1'!G2:J2</f>
        <v>Skender Gashi</v>
      </c>
      <c r="H2" s="675"/>
      <c r="I2" s="675"/>
      <c r="J2" s="676"/>
      <c r="M2" s="646" t="s">
        <v>66</v>
      </c>
      <c r="N2" s="647"/>
      <c r="O2" s="647"/>
      <c r="P2" s="647"/>
      <c r="Q2" s="647"/>
      <c r="R2" s="647"/>
      <c r="S2" s="648"/>
      <c r="Z2" s="649">
        <f>SUM('Perioda 1'!X2,'Perioda 2'!X2,'Perioda 3'!X2)</f>
        <v>0</v>
      </c>
      <c r="AA2" s="140" t="s">
        <v>5</v>
      </c>
      <c r="AB2" s="141" t="s">
        <v>4</v>
      </c>
      <c r="AC2" s="140" t="s">
        <v>5</v>
      </c>
      <c r="AD2" s="141" t="s">
        <v>4</v>
      </c>
    </row>
    <row r="3" spans="1:31" ht="20.100000000000001" customHeight="1" thickBot="1" x14ac:dyDescent="0.35">
      <c r="B3" s="426" t="s">
        <v>146</v>
      </c>
      <c r="C3" s="654">
        <f>COUNTIF(F6:F45,"&lt;6")</f>
        <v>0</v>
      </c>
      <c r="D3" s="655"/>
      <c r="E3" s="655"/>
      <c r="F3" s="656"/>
      <c r="G3" s="546" t="s">
        <v>29</v>
      </c>
      <c r="H3" s="546"/>
      <c r="I3" s="546"/>
      <c r="J3" s="547"/>
      <c r="Z3" s="568"/>
      <c r="AA3" s="110">
        <f>SUM('Perioda 1'!Y3,'Perioda 2'!Y3,'Perioda 3'!Y3)</f>
        <v>0</v>
      </c>
      <c r="AB3" s="122">
        <f>SUM('Perioda 1'!Z3,'Perioda 2'!Z3,'Perioda 3'!Z3)</f>
        <v>0</v>
      </c>
      <c r="AC3" s="110">
        <f>SUM('Perioda 1'!AA3,'Perioda 2'!AA3,'Perioda 3'!AA3)</f>
        <v>0</v>
      </c>
      <c r="AD3" s="122">
        <f>SUM('Perioda 1'!AB3,'Perioda 2'!AB3,'Perioda 3'!AB3)</f>
        <v>0</v>
      </c>
    </row>
    <row r="4" spans="1:31" ht="20.100000000000001" customHeight="1" thickBot="1" x14ac:dyDescent="0.35">
      <c r="B4" s="426" t="s">
        <v>7</v>
      </c>
      <c r="C4" s="657">
        <f>COUNTIF(F6:W6,"&lt;6")</f>
        <v>0</v>
      </c>
      <c r="D4" s="658"/>
      <c r="E4" s="659"/>
      <c r="F4" s="660"/>
      <c r="G4" s="661" t="str">
        <f>'Perioda 1'!G4:J4</f>
        <v>2021 / 2022</v>
      </c>
      <c r="H4" s="662"/>
      <c r="I4" s="662"/>
      <c r="J4" s="663"/>
      <c r="V4" s="653" t="s">
        <v>27</v>
      </c>
      <c r="W4" s="653"/>
      <c r="X4" s="653"/>
      <c r="Y4" s="653"/>
      <c r="Z4" s="139" t="s">
        <v>138</v>
      </c>
      <c r="AA4" s="143" t="s">
        <v>5</v>
      </c>
      <c r="AB4" s="17">
        <f>AA3+AC3</f>
        <v>0</v>
      </c>
      <c r="AC4" s="142" t="s">
        <v>4</v>
      </c>
      <c r="AD4" s="18">
        <f>AB3+AD3</f>
        <v>0</v>
      </c>
    </row>
    <row r="5" spans="1:31" ht="97.5" customHeight="1" thickBot="1" x14ac:dyDescent="0.3">
      <c r="A5" s="519" t="s">
        <v>44</v>
      </c>
      <c r="B5" s="520" t="s">
        <v>21</v>
      </c>
      <c r="C5" s="520" t="s">
        <v>62</v>
      </c>
      <c r="D5" s="521" t="s">
        <v>63</v>
      </c>
      <c r="E5" s="522" t="s">
        <v>64</v>
      </c>
      <c r="F5" s="525" t="str">
        <f>'Perioda 1'!F6</f>
        <v>Gjuhë amtare</v>
      </c>
      <c r="G5" s="525" t="str">
        <f>'Perioda 1'!G6</f>
        <v>Gjuhë angleze</v>
      </c>
      <c r="H5" s="525">
        <f>'Perioda 1'!H6</f>
        <v>0</v>
      </c>
      <c r="I5" s="525" t="str">
        <f>'Perioda 1'!I6</f>
        <v>Edukatë muzikore</v>
      </c>
      <c r="J5" s="525" t="str">
        <f>'Perioda 1'!J6</f>
        <v>Edukatë Figurative</v>
      </c>
      <c r="K5" s="525" t="str">
        <f>'Perioda 1'!K6</f>
        <v>Matematikë</v>
      </c>
      <c r="L5" s="525" t="str">
        <f>'Perioda 1'!L6</f>
        <v>Njeriu dhe natyra</v>
      </c>
      <c r="M5" s="525">
        <f>'Perioda 1'!M6</f>
        <v>0</v>
      </c>
      <c r="N5" s="525">
        <f>'Perioda 1'!N6</f>
        <v>0</v>
      </c>
      <c r="O5" s="525" t="str">
        <f>'Perioda 1'!O6</f>
        <v>Shoqëria dhe mjedisi</v>
      </c>
      <c r="P5" s="525">
        <f>'Perioda 1'!P6</f>
        <v>0</v>
      </c>
      <c r="Q5" s="525">
        <f>'Perioda 1'!Q6</f>
        <v>0</v>
      </c>
      <c r="R5" s="526" t="str">
        <f>'Perioda 1'!R6</f>
        <v>Ed. fizike, sportet &amp; shëndeti</v>
      </c>
      <c r="S5" s="525" t="str">
        <f>'Perioda 1'!S6</f>
        <v>Shkathtësi për jetë</v>
      </c>
      <c r="T5" s="525" t="str">
        <f>'Perioda 1'!T6</f>
        <v>MZ</v>
      </c>
      <c r="U5" s="525" t="str">
        <f>'Perioda 1'!U6</f>
        <v>MZ</v>
      </c>
      <c r="V5" s="525" t="str">
        <f>'Perioda 1'!V6</f>
        <v>M.Z</v>
      </c>
      <c r="W5" s="525" t="str">
        <f>'Perioda 1'!W6</f>
        <v>M.Z</v>
      </c>
      <c r="X5" s="523" t="s">
        <v>25</v>
      </c>
      <c r="Y5" s="524" t="s">
        <v>26</v>
      </c>
      <c r="Z5" s="134" t="s">
        <v>26</v>
      </c>
      <c r="AA5" s="135" t="s">
        <v>25</v>
      </c>
      <c r="AB5" s="136" t="s">
        <v>18</v>
      </c>
      <c r="AC5" s="137" t="s">
        <v>19</v>
      </c>
      <c r="AD5" s="138" t="s">
        <v>20</v>
      </c>
    </row>
    <row r="6" spans="1:31" ht="18" customHeight="1" x14ac:dyDescent="0.25">
      <c r="A6" s="116">
        <v>1</v>
      </c>
      <c r="B6" s="125">
        <f>'Perioda 1'!B7</f>
        <v>0</v>
      </c>
      <c r="C6" s="126">
        <f>'Perioda 1'!C7</f>
        <v>0</v>
      </c>
      <c r="D6" s="406">
        <f>'Perioda 1'!D7</f>
        <v>0</v>
      </c>
      <c r="E6" s="121" t="s">
        <v>65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11"/>
      <c r="Y6" s="111"/>
      <c r="Z6" s="439">
        <f>SUM('Perioda 1'!X7,'Perioda 2'!X7,'Perioda 3'!X7)</f>
        <v>0</v>
      </c>
      <c r="AA6" s="440">
        <f>SUM('Perioda 1'!Y7,'Perioda 2'!Y7,'Perioda 3'!Y7)</f>
        <v>0</v>
      </c>
      <c r="AB6" s="303" t="e">
        <f>IF(OR(F6=1,G6=1,H6=1,I6=1,J6=1,K6=1,L6=1,M6=1,N6=1,O6=1,P6=1,Q6=1,R6=1,S6=1,T6=1,U6=1,V6=1,W6=1),1,ROUND(SUM(F6:W6)/$C$4,2))</f>
        <v>#DIV/0!</v>
      </c>
      <c r="AC6" s="131">
        <f>COUNTIF(F6:W6,"=1")</f>
        <v>0</v>
      </c>
      <c r="AD6" s="306" t="e">
        <f>IF(OR(F6=1,G6=1,H6=1,I6=1,J6=1,K6=1,L6=1,M6=1,N6=1,O6=1,P6=1,Q6=1,R6=1,S6=1,T6=1,U6=1,V6=1,W6=1,X6=1,Y6=1),1,ROUND(SUM(F6:W6)/$C$4,0))</f>
        <v>#DIV/0!</v>
      </c>
    </row>
    <row r="7" spans="1:31" ht="18" customHeight="1" x14ac:dyDescent="0.25">
      <c r="A7" s="117">
        <v>2</v>
      </c>
      <c r="B7" s="127">
        <f>'Perioda 1'!B8</f>
        <v>0</v>
      </c>
      <c r="C7" s="128">
        <f>'Perioda 1'!C8</f>
        <v>0</v>
      </c>
      <c r="D7" s="407">
        <f>'Perioda 1'!D8</f>
        <v>0</v>
      </c>
      <c r="E7" s="121" t="s">
        <v>65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0"/>
      <c r="U7" s="20"/>
      <c r="V7" s="26"/>
      <c r="W7" s="26"/>
      <c r="X7" s="112"/>
      <c r="Y7" s="112"/>
      <c r="Z7" s="439">
        <f>SUM('Perioda 1'!X8,'Perioda 2'!X8,'Perioda 3'!X8)</f>
        <v>0</v>
      </c>
      <c r="AA7" s="440">
        <f>SUM('Perioda 1'!Y8,'Perioda 2'!Y8,'Perioda 3'!Y8)</f>
        <v>0</v>
      </c>
      <c r="AB7" s="304" t="e">
        <f t="shared" ref="AB7:AB39" si="0">IF(OR(F7=1,G13=1,H7=1,I7=1,J7=1,K7=1,L7=1,M7=1,N7=1,O7=1,P7=1,Q7=1,R7=1,S7=1,T7=1,U7=1,V7=1,W7=1,X7=1,Y7=1),1,ROUND(SUM(F7:W7)/$C$4,2))</f>
        <v>#DIV/0!</v>
      </c>
      <c r="AC7" s="131">
        <f t="shared" ref="AC7:AC45" si="1">COUNTIF(F7:W7,"=1")</f>
        <v>0</v>
      </c>
      <c r="AD7" s="306" t="e">
        <f t="shared" ref="AD7:AD45" si="2">IF(OR(F7=1,G7=1,H7=1,I7=1,J7=1,K7=1,L7=1,M7=1,N7=1,O7=1,P7=1,Q7=1,R7=1,S7=1,T7=1,U7=1,V7=1,W7=1,X7=1,Y7=1),1,ROUND(SUM(F7:W7)/$C$4,0))</f>
        <v>#DIV/0!</v>
      </c>
    </row>
    <row r="8" spans="1:31" ht="18" customHeight="1" x14ac:dyDescent="0.25">
      <c r="A8" s="118">
        <v>3</v>
      </c>
      <c r="B8" s="127">
        <f>'Perioda 1'!B9</f>
        <v>0</v>
      </c>
      <c r="C8" s="128">
        <f>'Perioda 1'!C9</f>
        <v>0</v>
      </c>
      <c r="D8" s="407">
        <f>'Perioda 1'!D9</f>
        <v>0</v>
      </c>
      <c r="E8" s="121" t="s">
        <v>65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0"/>
      <c r="U8" s="20"/>
      <c r="V8" s="26"/>
      <c r="W8" s="26"/>
      <c r="X8" s="112"/>
      <c r="Y8" s="112"/>
      <c r="Z8" s="439">
        <f>SUM('Perioda 1'!X9,'Perioda 2'!X9,'Perioda 3'!X9)</f>
        <v>0</v>
      </c>
      <c r="AA8" s="440">
        <f>SUM('Perioda 1'!Y9,'Perioda 2'!Y9,'Perioda 3'!Y9)</f>
        <v>0</v>
      </c>
      <c r="AB8" s="304" t="e">
        <f t="shared" si="0"/>
        <v>#DIV/0!</v>
      </c>
      <c r="AC8" s="131">
        <f t="shared" si="1"/>
        <v>0</v>
      </c>
      <c r="AD8" s="306" t="e">
        <f t="shared" si="2"/>
        <v>#DIV/0!</v>
      </c>
    </row>
    <row r="9" spans="1:31" ht="18" customHeight="1" x14ac:dyDescent="0.25">
      <c r="A9" s="118">
        <v>4</v>
      </c>
      <c r="B9" s="127">
        <f>'Perioda 1'!B10</f>
        <v>0</v>
      </c>
      <c r="C9" s="128">
        <f>'Perioda 1'!C10</f>
        <v>0</v>
      </c>
      <c r="D9" s="407">
        <f>'Perioda 1'!D10</f>
        <v>0</v>
      </c>
      <c r="E9" s="121" t="s">
        <v>65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12"/>
      <c r="Y9" s="112"/>
      <c r="Z9" s="439">
        <f>SUM('Perioda 1'!X10,'Perioda 2'!X10,'Perioda 3'!X10)</f>
        <v>0</v>
      </c>
      <c r="AA9" s="440">
        <f>SUM('Perioda 1'!Y10,'Perioda 2'!Y10,'Perioda 3'!Y10)</f>
        <v>0</v>
      </c>
      <c r="AB9" s="304" t="e">
        <f t="shared" si="0"/>
        <v>#DIV/0!</v>
      </c>
      <c r="AC9" s="131">
        <f t="shared" si="1"/>
        <v>0</v>
      </c>
      <c r="AD9" s="306" t="e">
        <f t="shared" si="2"/>
        <v>#DIV/0!</v>
      </c>
    </row>
    <row r="10" spans="1:31" ht="18" customHeight="1" x14ac:dyDescent="0.25">
      <c r="A10" s="118">
        <v>5</v>
      </c>
      <c r="B10" s="127">
        <f>'Perioda 1'!B11</f>
        <v>0</v>
      </c>
      <c r="C10" s="128">
        <f>'Perioda 1'!C11</f>
        <v>0</v>
      </c>
      <c r="D10" s="407">
        <f>'Perioda 1'!D11</f>
        <v>0</v>
      </c>
      <c r="E10" s="121" t="s">
        <v>65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12"/>
      <c r="Y10" s="112"/>
      <c r="Z10" s="439">
        <f>SUM('Perioda 1'!X11,'Perioda 2'!X11,'Perioda 3'!X11)</f>
        <v>0</v>
      </c>
      <c r="AA10" s="440">
        <f>SUM('Perioda 1'!Y11,'Perioda 2'!Y11,'Perioda 3'!Y11)</f>
        <v>0</v>
      </c>
      <c r="AB10" s="304" t="e">
        <f t="shared" si="0"/>
        <v>#DIV/0!</v>
      </c>
      <c r="AC10" s="131">
        <f t="shared" si="1"/>
        <v>0</v>
      </c>
      <c r="AD10" s="306" t="e">
        <f t="shared" si="2"/>
        <v>#DIV/0!</v>
      </c>
      <c r="AE10" s="113"/>
    </row>
    <row r="11" spans="1:31" ht="18" customHeight="1" x14ac:dyDescent="0.25">
      <c r="A11" s="118">
        <v>6</v>
      </c>
      <c r="B11" s="127">
        <f>'Perioda 1'!B12</f>
        <v>0</v>
      </c>
      <c r="C11" s="128">
        <f>'Perioda 1'!C12</f>
        <v>0</v>
      </c>
      <c r="D11" s="407">
        <f>'Perioda 1'!D12</f>
        <v>0</v>
      </c>
      <c r="E11" s="121" t="s">
        <v>65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12"/>
      <c r="Y11" s="112"/>
      <c r="Z11" s="439">
        <f>SUM('Perioda 1'!X12,'Perioda 2'!X12,'Perioda 3'!X12)</f>
        <v>0</v>
      </c>
      <c r="AA11" s="440">
        <f>SUM('Perioda 1'!Y12,'Perioda 2'!Y12,'Perioda 3'!Y12)</f>
        <v>0</v>
      </c>
      <c r="AB11" s="304" t="e">
        <f t="shared" si="0"/>
        <v>#DIV/0!</v>
      </c>
      <c r="AC11" s="131">
        <f t="shared" si="1"/>
        <v>0</v>
      </c>
      <c r="AD11" s="306" t="e">
        <f t="shared" si="2"/>
        <v>#DIV/0!</v>
      </c>
    </row>
    <row r="12" spans="1:31" ht="18" customHeight="1" x14ac:dyDescent="0.25">
      <c r="A12" s="118">
        <v>7</v>
      </c>
      <c r="B12" s="127">
        <f>'Perioda 1'!B13</f>
        <v>0</v>
      </c>
      <c r="C12" s="128">
        <f>'Perioda 1'!C13</f>
        <v>0</v>
      </c>
      <c r="D12" s="407">
        <f>'Perioda 1'!D13</f>
        <v>0</v>
      </c>
      <c r="E12" s="121" t="s">
        <v>65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0"/>
      <c r="U12" s="20"/>
      <c r="V12" s="26"/>
      <c r="W12" s="26"/>
      <c r="X12" s="112"/>
      <c r="Y12" s="112"/>
      <c r="Z12" s="439">
        <f>SUM('Perioda 1'!X13,'Perioda 2'!X13,'Perioda 3'!X13)</f>
        <v>0</v>
      </c>
      <c r="AA12" s="440">
        <f>SUM('Perioda 1'!Y13,'Perioda 2'!Y13,'Perioda 3'!Y13)</f>
        <v>0</v>
      </c>
      <c r="AB12" s="304" t="e">
        <f t="shared" si="0"/>
        <v>#DIV/0!</v>
      </c>
      <c r="AC12" s="131">
        <f t="shared" si="1"/>
        <v>0</v>
      </c>
      <c r="AD12" s="306" t="e">
        <f t="shared" si="2"/>
        <v>#DIV/0!</v>
      </c>
    </row>
    <row r="13" spans="1:31" ht="18" customHeight="1" x14ac:dyDescent="0.25">
      <c r="A13" s="118">
        <v>8</v>
      </c>
      <c r="B13" s="127">
        <f>'Perioda 1'!B14</f>
        <v>0</v>
      </c>
      <c r="C13" s="128">
        <f>'Perioda 1'!C14</f>
        <v>0</v>
      </c>
      <c r="D13" s="407">
        <f>'Perioda 1'!D14</f>
        <v>0</v>
      </c>
      <c r="E13" s="121" t="s">
        <v>65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0"/>
      <c r="U13" s="20"/>
      <c r="V13" s="26"/>
      <c r="W13" s="26"/>
      <c r="X13" s="112"/>
      <c r="Y13" s="112"/>
      <c r="Z13" s="439">
        <f>SUM('Perioda 1'!X14,'Perioda 2'!X14,'Perioda 3'!X14)</f>
        <v>0</v>
      </c>
      <c r="AA13" s="440">
        <f>SUM('Perioda 1'!Y14,'Perioda 2'!Y14,'Perioda 3'!Y14)</f>
        <v>0</v>
      </c>
      <c r="AB13" s="304" t="e">
        <f t="shared" si="0"/>
        <v>#DIV/0!</v>
      </c>
      <c r="AC13" s="131">
        <f t="shared" si="1"/>
        <v>0</v>
      </c>
      <c r="AD13" s="306" t="e">
        <f t="shared" si="2"/>
        <v>#DIV/0!</v>
      </c>
    </row>
    <row r="14" spans="1:31" ht="18" customHeight="1" x14ac:dyDescent="0.25">
      <c r="A14" s="118">
        <v>9</v>
      </c>
      <c r="B14" s="127">
        <f>'Perioda 1'!B15</f>
        <v>0</v>
      </c>
      <c r="C14" s="128">
        <f>'Perioda 1'!C15</f>
        <v>0</v>
      </c>
      <c r="D14" s="407">
        <f>'Perioda 1'!D15</f>
        <v>0</v>
      </c>
      <c r="E14" s="121" t="s">
        <v>65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0"/>
      <c r="U14" s="20"/>
      <c r="V14" s="26"/>
      <c r="W14" s="26"/>
      <c r="X14" s="112"/>
      <c r="Y14" s="112"/>
      <c r="Z14" s="439">
        <f>SUM('Perioda 1'!X15,'Perioda 2'!X15,'Perioda 3'!X15)</f>
        <v>0</v>
      </c>
      <c r="AA14" s="440">
        <f>SUM('Perioda 1'!Y15,'Perioda 2'!Y15,'Perioda 3'!Y15)</f>
        <v>0</v>
      </c>
      <c r="AB14" s="304" t="e">
        <f t="shared" si="0"/>
        <v>#DIV/0!</v>
      </c>
      <c r="AC14" s="131">
        <f t="shared" si="1"/>
        <v>0</v>
      </c>
      <c r="AD14" s="306" t="e">
        <f t="shared" si="2"/>
        <v>#DIV/0!</v>
      </c>
    </row>
    <row r="15" spans="1:31" ht="18" customHeight="1" x14ac:dyDescent="0.25">
      <c r="A15" s="118">
        <v>10</v>
      </c>
      <c r="B15" s="127">
        <f>'Perioda 1'!B16</f>
        <v>0</v>
      </c>
      <c r="C15" s="128">
        <f>'Perioda 1'!C16</f>
        <v>0</v>
      </c>
      <c r="D15" s="407">
        <f>'Perioda 1'!D16</f>
        <v>0</v>
      </c>
      <c r="E15" s="121" t="s">
        <v>65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0"/>
      <c r="U15" s="20"/>
      <c r="V15" s="26"/>
      <c r="W15" s="26"/>
      <c r="X15" s="112"/>
      <c r="Y15" s="112"/>
      <c r="Z15" s="439">
        <f>SUM('Perioda 1'!X16,'Perioda 2'!X16,'Perioda 3'!X16)</f>
        <v>0</v>
      </c>
      <c r="AA15" s="440">
        <f>SUM('Perioda 1'!Y16,'Perioda 2'!Y16,'Perioda 3'!Y16)</f>
        <v>0</v>
      </c>
      <c r="AB15" s="304" t="e">
        <f t="shared" si="0"/>
        <v>#DIV/0!</v>
      </c>
      <c r="AC15" s="131">
        <f t="shared" si="1"/>
        <v>0</v>
      </c>
      <c r="AD15" s="306" t="e">
        <f t="shared" si="2"/>
        <v>#DIV/0!</v>
      </c>
    </row>
    <row r="16" spans="1:31" ht="18" customHeight="1" x14ac:dyDescent="0.25">
      <c r="A16" s="118">
        <v>11</v>
      </c>
      <c r="B16" s="127">
        <f>'Perioda 1'!B17</f>
        <v>0</v>
      </c>
      <c r="C16" s="128">
        <f>'Perioda 1'!C17</f>
        <v>0</v>
      </c>
      <c r="D16" s="407">
        <f>'Perioda 1'!D17</f>
        <v>0</v>
      </c>
      <c r="E16" s="121" t="s">
        <v>65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0"/>
      <c r="U16" s="20"/>
      <c r="V16" s="26"/>
      <c r="W16" s="26"/>
      <c r="X16" s="112"/>
      <c r="Y16" s="112"/>
      <c r="Z16" s="439">
        <f>SUM('Perioda 1'!X17,'Perioda 2'!X17,'Perioda 3'!X17)</f>
        <v>0</v>
      </c>
      <c r="AA16" s="440">
        <f>SUM('Perioda 1'!Y17,'Perioda 2'!Y17,'Perioda 3'!Y17)</f>
        <v>0</v>
      </c>
      <c r="AB16" s="304" t="e">
        <f t="shared" si="0"/>
        <v>#DIV/0!</v>
      </c>
      <c r="AC16" s="131">
        <f t="shared" si="1"/>
        <v>0</v>
      </c>
      <c r="AD16" s="306" t="e">
        <f t="shared" si="2"/>
        <v>#DIV/0!</v>
      </c>
    </row>
    <row r="17" spans="1:30" ht="18" customHeight="1" x14ac:dyDescent="0.25">
      <c r="A17" s="119">
        <v>12</v>
      </c>
      <c r="B17" s="127">
        <f>'Perioda 1'!B18</f>
        <v>0</v>
      </c>
      <c r="C17" s="128">
        <f>'Perioda 1'!C18</f>
        <v>0</v>
      </c>
      <c r="D17" s="407">
        <f>'Perioda 1'!D18</f>
        <v>0</v>
      </c>
      <c r="E17" s="121" t="s">
        <v>65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12"/>
      <c r="Y17" s="112"/>
      <c r="Z17" s="439">
        <f>SUM('Perioda 1'!X18,'Perioda 2'!X18,'Perioda 3'!X18)</f>
        <v>0</v>
      </c>
      <c r="AA17" s="440">
        <f>SUM('Perioda 1'!Y18,'Perioda 2'!Y18,'Perioda 3'!Y18)</f>
        <v>0</v>
      </c>
      <c r="AB17" s="304" t="e">
        <f t="shared" si="0"/>
        <v>#DIV/0!</v>
      </c>
      <c r="AC17" s="131">
        <f t="shared" si="1"/>
        <v>0</v>
      </c>
      <c r="AD17" s="306" t="e">
        <f t="shared" si="2"/>
        <v>#DIV/0!</v>
      </c>
    </row>
    <row r="18" spans="1:30" ht="18" customHeight="1" x14ac:dyDescent="0.25">
      <c r="A18" s="119">
        <v>13</v>
      </c>
      <c r="B18" s="127">
        <f>'Perioda 1'!B19</f>
        <v>0</v>
      </c>
      <c r="C18" s="128">
        <f>'Perioda 1'!C19</f>
        <v>0</v>
      </c>
      <c r="D18" s="407">
        <f>'Perioda 1'!D19</f>
        <v>0</v>
      </c>
      <c r="E18" s="121" t="s">
        <v>65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2"/>
      <c r="Y18" s="112"/>
      <c r="Z18" s="439">
        <f>SUM('Perioda 1'!X19,'Perioda 2'!X19,'Perioda 3'!X19)</f>
        <v>0</v>
      </c>
      <c r="AA18" s="440">
        <f>SUM('Perioda 1'!Y19,'Perioda 2'!Y19,'Perioda 3'!Y19)</f>
        <v>0</v>
      </c>
      <c r="AB18" s="304" t="e">
        <f t="shared" si="0"/>
        <v>#DIV/0!</v>
      </c>
      <c r="AC18" s="131">
        <f t="shared" si="1"/>
        <v>0</v>
      </c>
      <c r="AD18" s="306" t="e">
        <f t="shared" si="2"/>
        <v>#DIV/0!</v>
      </c>
    </row>
    <row r="19" spans="1:30" ht="18" customHeight="1" x14ac:dyDescent="0.25">
      <c r="A19" s="119">
        <v>14</v>
      </c>
      <c r="B19" s="127">
        <f>'Perioda 1'!B20</f>
        <v>0</v>
      </c>
      <c r="C19" s="128">
        <f>'Perioda 1'!C20</f>
        <v>0</v>
      </c>
      <c r="D19" s="407">
        <f>'Perioda 1'!D20</f>
        <v>0</v>
      </c>
      <c r="E19" s="121" t="s">
        <v>65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124"/>
      <c r="V19" s="124"/>
      <c r="W19" s="124"/>
      <c r="X19" s="112"/>
      <c r="Y19" s="112"/>
      <c r="Z19" s="439">
        <f>SUM('Perioda 1'!X20,'Perioda 2'!X20,'Perioda 3'!X20)</f>
        <v>0</v>
      </c>
      <c r="AA19" s="440">
        <f>SUM('Perioda 1'!Y20,'Perioda 2'!Y20,'Perioda 3'!Y20)</f>
        <v>0</v>
      </c>
      <c r="AB19" s="304" t="e">
        <f t="shared" si="0"/>
        <v>#DIV/0!</v>
      </c>
      <c r="AC19" s="131">
        <f t="shared" si="1"/>
        <v>0</v>
      </c>
      <c r="AD19" s="306" t="e">
        <f t="shared" si="2"/>
        <v>#DIV/0!</v>
      </c>
    </row>
    <row r="20" spans="1:30" ht="18" customHeight="1" x14ac:dyDescent="0.25">
      <c r="A20" s="119">
        <v>15</v>
      </c>
      <c r="B20" s="127">
        <f>'Perioda 1'!B21</f>
        <v>0</v>
      </c>
      <c r="C20" s="128">
        <f>'Perioda 1'!C21</f>
        <v>0</v>
      </c>
      <c r="D20" s="407">
        <f>'Perioda 1'!D21</f>
        <v>0</v>
      </c>
      <c r="E20" s="121" t="s">
        <v>65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0"/>
      <c r="U20" s="124"/>
      <c r="V20" s="124"/>
      <c r="W20" s="124"/>
      <c r="X20" s="112"/>
      <c r="Y20" s="112"/>
      <c r="Z20" s="439">
        <f>SUM('Perioda 1'!X21,'Perioda 2'!X21,'Perioda 3'!X21)</f>
        <v>0</v>
      </c>
      <c r="AA20" s="440">
        <f>SUM('Perioda 1'!Y21,'Perioda 2'!Y21,'Perioda 3'!Y21)</f>
        <v>0</v>
      </c>
      <c r="AB20" s="304" t="e">
        <f t="shared" si="0"/>
        <v>#DIV/0!</v>
      </c>
      <c r="AC20" s="131">
        <f t="shared" si="1"/>
        <v>0</v>
      </c>
      <c r="AD20" s="306" t="e">
        <f t="shared" si="2"/>
        <v>#DIV/0!</v>
      </c>
    </row>
    <row r="21" spans="1:30" ht="18" customHeight="1" x14ac:dyDescent="0.25">
      <c r="A21" s="119">
        <v>16</v>
      </c>
      <c r="B21" s="127">
        <f>'Perioda 1'!B22</f>
        <v>0</v>
      </c>
      <c r="C21" s="128">
        <f>'Perioda 1'!C22</f>
        <v>0</v>
      </c>
      <c r="D21" s="407">
        <f>'Perioda 1'!D22</f>
        <v>0</v>
      </c>
      <c r="E21" s="121" t="s">
        <v>65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0"/>
      <c r="U21" s="124"/>
      <c r="V21" s="124"/>
      <c r="W21" s="124"/>
      <c r="X21" s="112"/>
      <c r="Y21" s="112"/>
      <c r="Z21" s="439">
        <f>SUM('Perioda 1'!X22,'Perioda 2'!X22,'Perioda 3'!X22)</f>
        <v>0</v>
      </c>
      <c r="AA21" s="440">
        <f>SUM('Perioda 1'!Y22,'Perioda 2'!Y22,'Perioda 3'!Y22)</f>
        <v>0</v>
      </c>
      <c r="AB21" s="304" t="e">
        <f t="shared" si="0"/>
        <v>#DIV/0!</v>
      </c>
      <c r="AC21" s="131">
        <f t="shared" si="1"/>
        <v>0</v>
      </c>
      <c r="AD21" s="306" t="e">
        <f t="shared" si="2"/>
        <v>#DIV/0!</v>
      </c>
    </row>
    <row r="22" spans="1:30" ht="18" customHeight="1" x14ac:dyDescent="0.25">
      <c r="A22" s="119">
        <v>17</v>
      </c>
      <c r="B22" s="127">
        <f>'Perioda 1'!B23</f>
        <v>0</v>
      </c>
      <c r="C22" s="128">
        <f>'Perioda 1'!C23</f>
        <v>0</v>
      </c>
      <c r="D22" s="407">
        <f>'Perioda 1'!D23</f>
        <v>0</v>
      </c>
      <c r="E22" s="121" t="s">
        <v>65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24"/>
      <c r="V22" s="124"/>
      <c r="W22" s="124"/>
      <c r="X22" s="112"/>
      <c r="Y22" s="112"/>
      <c r="Z22" s="439">
        <f>SUM('Perioda 1'!X23,'Perioda 2'!X23,'Perioda 3'!X23)</f>
        <v>0</v>
      </c>
      <c r="AA22" s="440">
        <f>SUM('Perioda 1'!Y23,'Perioda 2'!Y23,'Perioda 3'!Y23)</f>
        <v>0</v>
      </c>
      <c r="AB22" s="304" t="e">
        <f t="shared" si="0"/>
        <v>#DIV/0!</v>
      </c>
      <c r="AC22" s="131">
        <f t="shared" si="1"/>
        <v>0</v>
      </c>
      <c r="AD22" s="306" t="e">
        <f t="shared" si="2"/>
        <v>#DIV/0!</v>
      </c>
    </row>
    <row r="23" spans="1:30" ht="18" customHeight="1" x14ac:dyDescent="0.25">
      <c r="A23" s="119">
        <v>18</v>
      </c>
      <c r="B23" s="127">
        <f>'Perioda 1'!B24</f>
        <v>0</v>
      </c>
      <c r="C23" s="128">
        <f>'Perioda 1'!C24</f>
        <v>0</v>
      </c>
      <c r="D23" s="407">
        <f>'Perioda 1'!D24</f>
        <v>0</v>
      </c>
      <c r="E23" s="121" t="s">
        <v>65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24"/>
      <c r="V23" s="124"/>
      <c r="W23" s="124"/>
      <c r="X23" s="112"/>
      <c r="Y23" s="112"/>
      <c r="Z23" s="439">
        <f>SUM('Perioda 1'!X24,'Perioda 2'!X24,'Perioda 3'!X24)</f>
        <v>0</v>
      </c>
      <c r="AA23" s="440">
        <f>SUM('Perioda 1'!Y24,'Perioda 2'!Y24,'Perioda 3'!Y24)</f>
        <v>0</v>
      </c>
      <c r="AB23" s="304" t="e">
        <f t="shared" si="0"/>
        <v>#DIV/0!</v>
      </c>
      <c r="AC23" s="131">
        <f t="shared" si="1"/>
        <v>0</v>
      </c>
      <c r="AD23" s="306" t="e">
        <f t="shared" si="2"/>
        <v>#DIV/0!</v>
      </c>
    </row>
    <row r="24" spans="1:30" ht="18" customHeight="1" x14ac:dyDescent="0.25">
      <c r="A24" s="119">
        <v>19</v>
      </c>
      <c r="B24" s="127">
        <f>'Perioda 1'!B25</f>
        <v>0</v>
      </c>
      <c r="C24" s="128">
        <f>'Perioda 1'!C25</f>
        <v>0</v>
      </c>
      <c r="D24" s="407">
        <f>'Perioda 1'!D25</f>
        <v>0</v>
      </c>
      <c r="E24" s="121" t="s">
        <v>65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124"/>
      <c r="V24" s="124"/>
      <c r="W24" s="124"/>
      <c r="X24" s="112"/>
      <c r="Y24" s="112"/>
      <c r="Z24" s="439">
        <f>SUM('Perioda 1'!X25,'Perioda 2'!X25,'Perioda 3'!X25)</f>
        <v>0</v>
      </c>
      <c r="AA24" s="440">
        <f>SUM('Perioda 1'!Y25,'Perioda 2'!Y25,'Perioda 3'!Y25)</f>
        <v>0</v>
      </c>
      <c r="AB24" s="304" t="e">
        <f t="shared" si="0"/>
        <v>#DIV/0!</v>
      </c>
      <c r="AC24" s="131">
        <f t="shared" si="1"/>
        <v>0</v>
      </c>
      <c r="AD24" s="306" t="e">
        <f t="shared" si="2"/>
        <v>#DIV/0!</v>
      </c>
    </row>
    <row r="25" spans="1:30" ht="18" customHeight="1" x14ac:dyDescent="0.25">
      <c r="A25" s="119">
        <v>20</v>
      </c>
      <c r="B25" s="127">
        <f>'Perioda 1'!B26</f>
        <v>0</v>
      </c>
      <c r="C25" s="128">
        <f>'Perioda 1'!C26</f>
        <v>0</v>
      </c>
      <c r="D25" s="407">
        <f>'Perioda 1'!D26</f>
        <v>0</v>
      </c>
      <c r="E25" s="121" t="s">
        <v>65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0"/>
      <c r="U25" s="124"/>
      <c r="V25" s="124"/>
      <c r="W25" s="124"/>
      <c r="X25" s="112"/>
      <c r="Y25" s="112"/>
      <c r="Z25" s="439">
        <f>SUM('Perioda 1'!X26,'Perioda 2'!X26,'Perioda 3'!X26)</f>
        <v>0</v>
      </c>
      <c r="AA25" s="440">
        <f>SUM('Perioda 1'!Y26,'Perioda 2'!Y26,'Perioda 3'!Y26)</f>
        <v>0</v>
      </c>
      <c r="AB25" s="304" t="e">
        <f t="shared" si="0"/>
        <v>#DIV/0!</v>
      </c>
      <c r="AC25" s="131">
        <f t="shared" si="1"/>
        <v>0</v>
      </c>
      <c r="AD25" s="306" t="e">
        <f t="shared" si="2"/>
        <v>#DIV/0!</v>
      </c>
    </row>
    <row r="26" spans="1:30" ht="18" customHeight="1" x14ac:dyDescent="0.25">
      <c r="A26" s="119">
        <v>21</v>
      </c>
      <c r="B26" s="127">
        <f>'Perioda 1'!B27</f>
        <v>0</v>
      </c>
      <c r="C26" s="128">
        <f>'Perioda 1'!C27</f>
        <v>0</v>
      </c>
      <c r="D26" s="407">
        <f>'Perioda 1'!D27</f>
        <v>0</v>
      </c>
      <c r="E26" s="121" t="s">
        <v>65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0"/>
      <c r="U26" s="124"/>
      <c r="V26" s="124"/>
      <c r="W26" s="124"/>
      <c r="X26" s="112"/>
      <c r="Y26" s="112"/>
      <c r="Z26" s="439">
        <f>SUM('Perioda 1'!X27,'Perioda 2'!X27,'Perioda 3'!X27)</f>
        <v>0</v>
      </c>
      <c r="AA26" s="440">
        <f>SUM('Perioda 1'!Y27,'Perioda 2'!Y27,'Perioda 3'!Y27)</f>
        <v>0</v>
      </c>
      <c r="AB26" s="304" t="e">
        <f t="shared" si="0"/>
        <v>#DIV/0!</v>
      </c>
      <c r="AC26" s="131">
        <f t="shared" si="1"/>
        <v>0</v>
      </c>
      <c r="AD26" s="306" t="e">
        <f t="shared" si="2"/>
        <v>#DIV/0!</v>
      </c>
    </row>
    <row r="27" spans="1:30" ht="18" customHeight="1" x14ac:dyDescent="0.25">
      <c r="A27" s="119">
        <v>22</v>
      </c>
      <c r="B27" s="127">
        <f>'Perioda 1'!B28</f>
        <v>0</v>
      </c>
      <c r="C27" s="128">
        <f>'Perioda 1'!C28</f>
        <v>0</v>
      </c>
      <c r="D27" s="407">
        <f>'Perioda 1'!D28</f>
        <v>0</v>
      </c>
      <c r="E27" s="121" t="s">
        <v>65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0"/>
      <c r="U27" s="124"/>
      <c r="V27" s="124"/>
      <c r="W27" s="124"/>
      <c r="X27" s="112"/>
      <c r="Y27" s="112"/>
      <c r="Z27" s="439">
        <f>SUM('Perioda 1'!X28,'Perioda 2'!X28,'Perioda 3'!X28)</f>
        <v>0</v>
      </c>
      <c r="AA27" s="440">
        <f>SUM('Perioda 1'!Y28,'Perioda 2'!Y28,'Perioda 3'!Y28)</f>
        <v>0</v>
      </c>
      <c r="AB27" s="304" t="e">
        <f t="shared" si="0"/>
        <v>#DIV/0!</v>
      </c>
      <c r="AC27" s="131">
        <f t="shared" si="1"/>
        <v>0</v>
      </c>
      <c r="AD27" s="306" t="e">
        <f t="shared" si="2"/>
        <v>#DIV/0!</v>
      </c>
    </row>
    <row r="28" spans="1:30" ht="18" customHeight="1" x14ac:dyDescent="0.25">
      <c r="A28" s="119">
        <v>23</v>
      </c>
      <c r="B28" s="127">
        <f>'Perioda 1'!B29</f>
        <v>0</v>
      </c>
      <c r="C28" s="128">
        <f>'Perioda 1'!C29</f>
        <v>0</v>
      </c>
      <c r="D28" s="407">
        <f>'Perioda 1'!D29</f>
        <v>0</v>
      </c>
      <c r="E28" s="121" t="s">
        <v>65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0"/>
      <c r="U28" s="124"/>
      <c r="V28" s="124"/>
      <c r="W28" s="124"/>
      <c r="X28" s="112"/>
      <c r="Y28" s="112"/>
      <c r="Z28" s="439">
        <f>SUM('Perioda 1'!X29,'Perioda 2'!X29,'Perioda 3'!X29)</f>
        <v>0</v>
      </c>
      <c r="AA28" s="440">
        <f>SUM('Perioda 1'!Y29,'Perioda 2'!Y29,'Perioda 3'!Y29)</f>
        <v>0</v>
      </c>
      <c r="AB28" s="304" t="e">
        <f t="shared" si="0"/>
        <v>#DIV/0!</v>
      </c>
      <c r="AC28" s="131">
        <f t="shared" si="1"/>
        <v>0</v>
      </c>
      <c r="AD28" s="306" t="e">
        <f t="shared" si="2"/>
        <v>#DIV/0!</v>
      </c>
    </row>
    <row r="29" spans="1:30" ht="18" customHeight="1" x14ac:dyDescent="0.25">
      <c r="A29" s="119">
        <v>24</v>
      </c>
      <c r="B29" s="127">
        <f>'Perioda 1'!B30</f>
        <v>0</v>
      </c>
      <c r="C29" s="128">
        <f>'Perioda 1'!C30</f>
        <v>0</v>
      </c>
      <c r="D29" s="407">
        <f>'Perioda 1'!D30</f>
        <v>0</v>
      </c>
      <c r="E29" s="121" t="s">
        <v>65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0"/>
      <c r="U29" s="124"/>
      <c r="V29" s="124"/>
      <c r="W29" s="124"/>
      <c r="X29" s="112"/>
      <c r="Y29" s="112"/>
      <c r="Z29" s="439">
        <f>SUM('Perioda 1'!X30,'Perioda 2'!X30,'Perioda 3'!X30)</f>
        <v>0</v>
      </c>
      <c r="AA29" s="440">
        <f>SUM('Perioda 1'!Y30,'Perioda 2'!Y30,'Perioda 3'!Y30)</f>
        <v>0</v>
      </c>
      <c r="AB29" s="304" t="e">
        <f t="shared" si="0"/>
        <v>#DIV/0!</v>
      </c>
      <c r="AC29" s="131">
        <f t="shared" si="1"/>
        <v>0</v>
      </c>
      <c r="AD29" s="306" t="e">
        <f t="shared" si="2"/>
        <v>#DIV/0!</v>
      </c>
    </row>
    <row r="30" spans="1:30" ht="18" customHeight="1" x14ac:dyDescent="0.25">
      <c r="A30" s="119">
        <v>25</v>
      </c>
      <c r="B30" s="127">
        <f>'Perioda 1'!B31</f>
        <v>0</v>
      </c>
      <c r="C30" s="128">
        <f>'Perioda 1'!C31</f>
        <v>0</v>
      </c>
      <c r="D30" s="407">
        <f>'Perioda 1'!D31</f>
        <v>0</v>
      </c>
      <c r="E30" s="121" t="s">
        <v>65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124"/>
      <c r="V30" s="124"/>
      <c r="W30" s="124"/>
      <c r="X30" s="112"/>
      <c r="Y30" s="112"/>
      <c r="Z30" s="439">
        <f>SUM('Perioda 1'!X31,'Perioda 2'!X31,'Perioda 3'!X31)</f>
        <v>0</v>
      </c>
      <c r="AA30" s="440">
        <f>SUM('Perioda 1'!Y31,'Perioda 2'!Y31,'Perioda 3'!Y31)</f>
        <v>0</v>
      </c>
      <c r="AB30" s="304" t="e">
        <f t="shared" si="0"/>
        <v>#DIV/0!</v>
      </c>
      <c r="AC30" s="131">
        <f t="shared" si="1"/>
        <v>0</v>
      </c>
      <c r="AD30" s="306" t="e">
        <f t="shared" si="2"/>
        <v>#DIV/0!</v>
      </c>
    </row>
    <row r="31" spans="1:30" ht="18" customHeight="1" x14ac:dyDescent="0.25">
      <c r="A31" s="119">
        <v>26</v>
      </c>
      <c r="B31" s="127">
        <f>'Perioda 1'!B32</f>
        <v>0</v>
      </c>
      <c r="C31" s="128">
        <f>'Perioda 1'!C32</f>
        <v>0</v>
      </c>
      <c r="D31" s="407">
        <f>'Perioda 1'!D32</f>
        <v>0</v>
      </c>
      <c r="E31" s="121" t="s">
        <v>65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124"/>
      <c r="V31" s="124"/>
      <c r="W31" s="124"/>
      <c r="X31" s="112"/>
      <c r="Y31" s="112"/>
      <c r="Z31" s="439">
        <f>SUM('Perioda 1'!X32,'Perioda 2'!X32,'Perioda 3'!X32)</f>
        <v>0</v>
      </c>
      <c r="AA31" s="440">
        <f>SUM('Perioda 1'!Y32,'Perioda 2'!Y32,'Perioda 3'!Y32)</f>
        <v>0</v>
      </c>
      <c r="AB31" s="304" t="e">
        <f t="shared" si="0"/>
        <v>#DIV/0!</v>
      </c>
      <c r="AC31" s="131">
        <f t="shared" si="1"/>
        <v>0</v>
      </c>
      <c r="AD31" s="306" t="e">
        <f t="shared" si="2"/>
        <v>#DIV/0!</v>
      </c>
    </row>
    <row r="32" spans="1:30" ht="18" customHeight="1" x14ac:dyDescent="0.25">
      <c r="A32" s="119">
        <v>27</v>
      </c>
      <c r="B32" s="127">
        <f>'Perioda 1'!B33</f>
        <v>0</v>
      </c>
      <c r="C32" s="128">
        <f>'Perioda 1'!C33</f>
        <v>0</v>
      </c>
      <c r="D32" s="407">
        <f>'Perioda 1'!D33</f>
        <v>0</v>
      </c>
      <c r="E32" s="121" t="s">
        <v>65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12"/>
      <c r="Y32" s="112"/>
      <c r="Z32" s="439">
        <f>SUM('Perioda 1'!X33,'Perioda 2'!X33,'Perioda 3'!X33)</f>
        <v>0</v>
      </c>
      <c r="AA32" s="440">
        <f>SUM('Perioda 1'!Y33,'Perioda 2'!Y33,'Perioda 3'!Y33)</f>
        <v>0</v>
      </c>
      <c r="AB32" s="304" t="e">
        <f t="shared" si="0"/>
        <v>#DIV/0!</v>
      </c>
      <c r="AC32" s="131">
        <f t="shared" si="1"/>
        <v>0</v>
      </c>
      <c r="AD32" s="306" t="e">
        <f t="shared" si="2"/>
        <v>#DIV/0!</v>
      </c>
    </row>
    <row r="33" spans="1:30" ht="18" customHeight="1" x14ac:dyDescent="0.25">
      <c r="A33" s="119">
        <v>28</v>
      </c>
      <c r="B33" s="127">
        <f>'Perioda 1'!B34</f>
        <v>0</v>
      </c>
      <c r="C33" s="128">
        <f>'Perioda 1'!C34</f>
        <v>0</v>
      </c>
      <c r="D33" s="407">
        <f>'Perioda 1'!D34</f>
        <v>0</v>
      </c>
      <c r="E33" s="121" t="s">
        <v>65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12"/>
      <c r="Y33" s="112"/>
      <c r="Z33" s="439">
        <f>SUM('Perioda 1'!X34,'Perioda 2'!X34,'Perioda 3'!X34)</f>
        <v>0</v>
      </c>
      <c r="AA33" s="440">
        <f>SUM('Perioda 1'!Y34,'Perioda 2'!Y34,'Perioda 3'!Y34)</f>
        <v>0</v>
      </c>
      <c r="AB33" s="304" t="e">
        <f t="shared" si="0"/>
        <v>#DIV/0!</v>
      </c>
      <c r="AC33" s="131">
        <f t="shared" si="1"/>
        <v>0</v>
      </c>
      <c r="AD33" s="306" t="e">
        <f t="shared" si="2"/>
        <v>#DIV/0!</v>
      </c>
    </row>
    <row r="34" spans="1:30" ht="18" customHeight="1" x14ac:dyDescent="0.25">
      <c r="A34" s="119">
        <v>29</v>
      </c>
      <c r="B34" s="127">
        <f>'Perioda 1'!B35</f>
        <v>0</v>
      </c>
      <c r="C34" s="128">
        <f>'Perioda 1'!C35</f>
        <v>0</v>
      </c>
      <c r="D34" s="407">
        <f>'Perioda 1'!D35</f>
        <v>0</v>
      </c>
      <c r="E34" s="121" t="s">
        <v>65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12"/>
      <c r="Y34" s="112"/>
      <c r="Z34" s="439">
        <f>SUM('Perioda 1'!X35,'Perioda 2'!X35,'Perioda 3'!X35)</f>
        <v>0</v>
      </c>
      <c r="AA34" s="440">
        <f>SUM('Perioda 1'!Y35,'Perioda 2'!Y35,'Perioda 3'!Y35)</f>
        <v>0</v>
      </c>
      <c r="AB34" s="304" t="e">
        <f t="shared" si="0"/>
        <v>#DIV/0!</v>
      </c>
      <c r="AC34" s="131">
        <f t="shared" si="1"/>
        <v>0</v>
      </c>
      <c r="AD34" s="306" t="e">
        <f t="shared" si="2"/>
        <v>#DIV/0!</v>
      </c>
    </row>
    <row r="35" spans="1:30" ht="18" customHeight="1" x14ac:dyDescent="0.25">
      <c r="A35" s="119">
        <v>30</v>
      </c>
      <c r="B35" s="127">
        <f>'Perioda 1'!B36</f>
        <v>0</v>
      </c>
      <c r="C35" s="128">
        <f>'Perioda 1'!C36</f>
        <v>0</v>
      </c>
      <c r="D35" s="407">
        <f>'Perioda 1'!D36</f>
        <v>0</v>
      </c>
      <c r="E35" s="121" t="s">
        <v>65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12"/>
      <c r="Y35" s="112"/>
      <c r="Z35" s="439">
        <f>SUM('Perioda 1'!X36,'Perioda 2'!X36,'Perioda 3'!X36)</f>
        <v>0</v>
      </c>
      <c r="AA35" s="440">
        <f>SUM('Perioda 1'!Y36,'Perioda 2'!Y36,'Perioda 3'!Y36)</f>
        <v>0</v>
      </c>
      <c r="AB35" s="304" t="e">
        <f t="shared" si="0"/>
        <v>#DIV/0!</v>
      </c>
      <c r="AC35" s="131">
        <f t="shared" si="1"/>
        <v>0</v>
      </c>
      <c r="AD35" s="306" t="e">
        <f t="shared" si="2"/>
        <v>#DIV/0!</v>
      </c>
    </row>
    <row r="36" spans="1:30" ht="18" customHeight="1" x14ac:dyDescent="0.25">
      <c r="A36" s="119">
        <v>31</v>
      </c>
      <c r="B36" s="127">
        <f>'Perioda 1'!B37</f>
        <v>0</v>
      </c>
      <c r="C36" s="128">
        <f>'Perioda 1'!C37</f>
        <v>0</v>
      </c>
      <c r="D36" s="407">
        <f>'Perioda 1'!D37</f>
        <v>0</v>
      </c>
      <c r="E36" s="121" t="s">
        <v>65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12"/>
      <c r="Y36" s="112"/>
      <c r="Z36" s="439">
        <f>SUM('Perioda 1'!X37,'Perioda 2'!X37,'Perioda 3'!X37)</f>
        <v>0</v>
      </c>
      <c r="AA36" s="440">
        <f>SUM('Perioda 1'!Y37,'Perioda 2'!Y37,'Perioda 3'!Y37)</f>
        <v>0</v>
      </c>
      <c r="AB36" s="304" t="e">
        <f t="shared" si="0"/>
        <v>#DIV/0!</v>
      </c>
      <c r="AC36" s="131">
        <f t="shared" si="1"/>
        <v>0</v>
      </c>
      <c r="AD36" s="306" t="e">
        <f t="shared" si="2"/>
        <v>#DIV/0!</v>
      </c>
    </row>
    <row r="37" spans="1:30" ht="18" customHeight="1" x14ac:dyDescent="0.25">
      <c r="A37" s="119">
        <v>32</v>
      </c>
      <c r="B37" s="127">
        <f>'Perioda 1'!B38</f>
        <v>0</v>
      </c>
      <c r="C37" s="128">
        <f>'Perioda 1'!C38</f>
        <v>0</v>
      </c>
      <c r="D37" s="407">
        <f>'Perioda 1'!D38</f>
        <v>0</v>
      </c>
      <c r="E37" s="121" t="s">
        <v>65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12"/>
      <c r="Y37" s="112"/>
      <c r="Z37" s="439">
        <f>SUM('Perioda 1'!X38,'Perioda 2'!X38,'Perioda 3'!X38)</f>
        <v>0</v>
      </c>
      <c r="AA37" s="440">
        <f>SUM('Perioda 1'!Y38,'Perioda 2'!Y38,'Perioda 3'!Y38)</f>
        <v>0</v>
      </c>
      <c r="AB37" s="304" t="e">
        <f t="shared" si="0"/>
        <v>#DIV/0!</v>
      </c>
      <c r="AC37" s="131">
        <f t="shared" si="1"/>
        <v>0</v>
      </c>
      <c r="AD37" s="306" t="e">
        <f t="shared" si="2"/>
        <v>#DIV/0!</v>
      </c>
    </row>
    <row r="38" spans="1:30" ht="18" customHeight="1" x14ac:dyDescent="0.25">
      <c r="A38" s="119">
        <v>33</v>
      </c>
      <c r="B38" s="127">
        <f>'Perioda 1'!B39</f>
        <v>0</v>
      </c>
      <c r="C38" s="128">
        <f>'Perioda 1'!C39</f>
        <v>0</v>
      </c>
      <c r="D38" s="407">
        <f>'Perioda 1'!D39</f>
        <v>0</v>
      </c>
      <c r="E38" s="121" t="s">
        <v>65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12"/>
      <c r="Y38" s="112"/>
      <c r="Z38" s="439">
        <f>SUM('Perioda 1'!X39,'Perioda 2'!X39,'Perioda 3'!X39)</f>
        <v>0</v>
      </c>
      <c r="AA38" s="440">
        <f>SUM('Perioda 1'!Y39,'Perioda 2'!Y39,'Perioda 3'!Y39)</f>
        <v>0</v>
      </c>
      <c r="AB38" s="304" t="e">
        <f t="shared" si="0"/>
        <v>#DIV/0!</v>
      </c>
      <c r="AC38" s="131">
        <f t="shared" si="1"/>
        <v>0</v>
      </c>
      <c r="AD38" s="306" t="e">
        <f t="shared" si="2"/>
        <v>#DIV/0!</v>
      </c>
    </row>
    <row r="39" spans="1:30" ht="18" customHeight="1" x14ac:dyDescent="0.25">
      <c r="A39" s="119">
        <v>34</v>
      </c>
      <c r="B39" s="127">
        <f>'Perioda 1'!B40</f>
        <v>0</v>
      </c>
      <c r="C39" s="128">
        <f>'Perioda 1'!C40</f>
        <v>0</v>
      </c>
      <c r="D39" s="407">
        <f>'Perioda 1'!D40</f>
        <v>0</v>
      </c>
      <c r="E39" s="121" t="s">
        <v>65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12"/>
      <c r="Y39" s="112"/>
      <c r="Z39" s="439">
        <f>SUM('Perioda 1'!X40,'Perioda 2'!X40,'Perioda 3'!X40)</f>
        <v>0</v>
      </c>
      <c r="AA39" s="440">
        <f>SUM('Perioda 1'!Y40,'Perioda 2'!Y40,'Perioda 3'!Y40)</f>
        <v>0</v>
      </c>
      <c r="AB39" s="304" t="e">
        <f t="shared" si="0"/>
        <v>#DIV/0!</v>
      </c>
      <c r="AC39" s="131">
        <f t="shared" si="1"/>
        <v>0</v>
      </c>
      <c r="AD39" s="306" t="e">
        <f t="shared" si="2"/>
        <v>#DIV/0!</v>
      </c>
    </row>
    <row r="40" spans="1:30" ht="18" customHeight="1" x14ac:dyDescent="0.25">
      <c r="A40" s="119">
        <v>35</v>
      </c>
      <c r="B40" s="127">
        <f>'Perioda 1'!B41</f>
        <v>0</v>
      </c>
      <c r="C40" s="128">
        <f>'Perioda 1'!C41</f>
        <v>0</v>
      </c>
      <c r="D40" s="407">
        <f>'Perioda 1'!D41</f>
        <v>0</v>
      </c>
      <c r="E40" s="121" t="s">
        <v>65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12"/>
      <c r="Y40" s="112"/>
      <c r="Z40" s="439">
        <f>SUM('Perioda 1'!X41,'Perioda 2'!X41,'Perioda 3'!X41)</f>
        <v>0</v>
      </c>
      <c r="AA40" s="440">
        <f>SUM('Perioda 1'!Y41,'Perioda 2'!Y41,'Perioda 3'!Y41)</f>
        <v>0</v>
      </c>
      <c r="AB40" s="304" t="e">
        <f>IF(OR(F40=1,G40=1,H40=1,I40=1,J40=1,K40=1,L40=1,M40=1,N40=1,O40=1,P40=1,Q40=1,R40=1,S40=1,T40=1,U40=1,V40=1,W40=1,X40=1,Y40=1),1,ROUND(SUM(F40:W40)/$C$4,2))</f>
        <v>#DIV/0!</v>
      </c>
      <c r="AC40" s="131">
        <f t="shared" si="1"/>
        <v>0</v>
      </c>
      <c r="AD40" s="306" t="e">
        <f t="shared" si="2"/>
        <v>#DIV/0!</v>
      </c>
    </row>
    <row r="41" spans="1:30" ht="18" customHeight="1" x14ac:dyDescent="0.25">
      <c r="A41" s="119">
        <v>36</v>
      </c>
      <c r="B41" s="127">
        <f>'Perioda 1'!B42</f>
        <v>0</v>
      </c>
      <c r="C41" s="128">
        <f>'Perioda 1'!C42</f>
        <v>0</v>
      </c>
      <c r="D41" s="407">
        <f>'Perioda 1'!D42</f>
        <v>0</v>
      </c>
      <c r="E41" s="121" t="s">
        <v>65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12"/>
      <c r="Y41" s="112"/>
      <c r="Z41" s="439">
        <f>SUM('Perioda 1'!X42,'Perioda 2'!X42,'Perioda 3'!X42)</f>
        <v>0</v>
      </c>
      <c r="AA41" s="440">
        <f>SUM('Perioda 1'!Y42,'Perioda 2'!Y42,'Perioda 3'!Y42)</f>
        <v>0</v>
      </c>
      <c r="AB41" s="304" t="e">
        <f>IF(OR(F41=1,G46=1,H41=1,I41=1,J41=1,K41=1,L41=1,M41=1,N41=1,O41=1,P41=1,Q41=1,R41=1,S41=1,T41=1,U41=1,V41=1,W41=1,X41=1,Y41=1),1,ROUND(SUM(F41:W41)/$C$4,2))</f>
        <v>#DIV/0!</v>
      </c>
      <c r="AC41" s="131">
        <f t="shared" si="1"/>
        <v>0</v>
      </c>
      <c r="AD41" s="306" t="e">
        <f t="shared" si="2"/>
        <v>#DIV/0!</v>
      </c>
    </row>
    <row r="42" spans="1:30" ht="18" customHeight="1" x14ac:dyDescent="0.25">
      <c r="A42" s="119">
        <v>37</v>
      </c>
      <c r="B42" s="127">
        <f>'Perioda 1'!B43</f>
        <v>0</v>
      </c>
      <c r="C42" s="128">
        <f>'Perioda 1'!C43</f>
        <v>0</v>
      </c>
      <c r="D42" s="407">
        <f>'Perioda 1'!D43</f>
        <v>0</v>
      </c>
      <c r="E42" s="121" t="s">
        <v>65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12"/>
      <c r="Y42" s="112"/>
      <c r="Z42" s="439">
        <f>SUM('Perioda 1'!X43,'Perioda 2'!X43,'Perioda 3'!X43)</f>
        <v>0</v>
      </c>
      <c r="AA42" s="440">
        <f>SUM('Perioda 1'!Y43,'Perioda 2'!Y43,'Perioda 3'!Y43)</f>
        <v>0</v>
      </c>
      <c r="AB42" s="304" t="e">
        <f>IF(OR(F42=1,G47=1,H42=1,I42=1,J42=1,K42=1,L42=1,M42=1,N42=1,O42=1,P42=1,Q42=1,R42=1,S42=1,T42=1,U42=1,V42=1,W42=1,X42=1,Y42=1),1,ROUND(SUM(F42:W42)/$C$4,2))</f>
        <v>#DIV/0!</v>
      </c>
      <c r="AC42" s="131">
        <f t="shared" si="1"/>
        <v>0</v>
      </c>
      <c r="AD42" s="306" t="e">
        <f t="shared" si="2"/>
        <v>#DIV/0!</v>
      </c>
    </row>
    <row r="43" spans="1:30" ht="18" customHeight="1" x14ac:dyDescent="0.25">
      <c r="A43" s="119">
        <v>38</v>
      </c>
      <c r="B43" s="127">
        <f>'Perioda 1'!B44</f>
        <v>0</v>
      </c>
      <c r="C43" s="128">
        <f>'Perioda 1'!C44</f>
        <v>0</v>
      </c>
      <c r="D43" s="407">
        <f>'Perioda 1'!D44</f>
        <v>0</v>
      </c>
      <c r="E43" s="121" t="s">
        <v>65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12"/>
      <c r="Y43" s="112"/>
      <c r="Z43" s="439">
        <f>SUM('Perioda 1'!X44,'Perioda 2'!X44,'Perioda 3'!X44)</f>
        <v>0</v>
      </c>
      <c r="AA43" s="440">
        <f>SUM('Perioda 1'!Y44,'Perioda 2'!Y44,'Perioda 3'!Y44)</f>
        <v>0</v>
      </c>
      <c r="AB43" s="304" t="e">
        <f>IF(OR(F43=1,G48=1,H43=1,I43=1,J43=1,K43=1,L43=1,M43=1,N43=1,O43=1,P43=1,Q43=1,R43=1,S43=1,T43=1,U43=1,V43=1,W43=1,X43=1,Y43=1),1,ROUND(SUM(F43:W43)/$C$4,2))</f>
        <v>#DIV/0!</v>
      </c>
      <c r="AC43" s="131">
        <f t="shared" si="1"/>
        <v>0</v>
      </c>
      <c r="AD43" s="306" t="e">
        <f t="shared" si="2"/>
        <v>#DIV/0!</v>
      </c>
    </row>
    <row r="44" spans="1:30" ht="18" customHeight="1" x14ac:dyDescent="0.25">
      <c r="A44" s="119">
        <v>39</v>
      </c>
      <c r="B44" s="127">
        <f>'Perioda 1'!B45</f>
        <v>0</v>
      </c>
      <c r="C44" s="128">
        <f>'Perioda 1'!C45</f>
        <v>0</v>
      </c>
      <c r="D44" s="407">
        <f>'Perioda 1'!D45</f>
        <v>0</v>
      </c>
      <c r="E44" s="121" t="s">
        <v>65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12"/>
      <c r="Y44" s="112"/>
      <c r="Z44" s="439">
        <f>SUM('Perioda 1'!X45,'Perioda 2'!X45,'Perioda 3'!X45)</f>
        <v>0</v>
      </c>
      <c r="AA44" s="440">
        <f>SUM('Perioda 1'!Y45,'Perioda 2'!Y45,'Perioda 3'!Y45)</f>
        <v>0</v>
      </c>
      <c r="AB44" s="304" t="e">
        <f>IF(OR(F44=1,G49=1,H44=1,I44=1,J44=1,K44=1,L44=1,M44=1,N44=1,O44=1,P44=1,Q44=1,R44=1,S44=1,T44=1,U44=1,V44=1,W44=1,X44=1,Y44=1),1,ROUND(SUM(F44:W44)/$C$4,2))</f>
        <v>#DIV/0!</v>
      </c>
      <c r="AC44" s="131">
        <f t="shared" si="1"/>
        <v>0</v>
      </c>
      <c r="AD44" s="306" t="e">
        <f t="shared" si="2"/>
        <v>#DIV/0!</v>
      </c>
    </row>
    <row r="45" spans="1:30" ht="18" customHeight="1" thickBot="1" x14ac:dyDescent="0.3">
      <c r="A45" s="120">
        <v>40</v>
      </c>
      <c r="B45" s="129">
        <f>'Perioda 1'!B46</f>
        <v>0</v>
      </c>
      <c r="C45" s="130">
        <f>'Perioda 1'!C46</f>
        <v>0</v>
      </c>
      <c r="D45" s="408">
        <f>'Perioda 1'!D46</f>
        <v>0</v>
      </c>
      <c r="E45" s="405" t="s">
        <v>65</v>
      </c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24"/>
      <c r="T45" s="124"/>
      <c r="U45" s="124"/>
      <c r="V45" s="124"/>
      <c r="W45" s="124"/>
      <c r="X45" s="114"/>
      <c r="Y45" s="114"/>
      <c r="Z45" s="441">
        <f>SUM('Perioda 1'!X46,'Perioda 2'!X46,'Perioda 3'!X46)</f>
        <v>0</v>
      </c>
      <c r="AA45" s="442">
        <f>SUM('Perioda 1'!Y46,'Perioda 2'!Y46,'Perioda 3'!Y46)</f>
        <v>0</v>
      </c>
      <c r="AB45" s="305" t="e">
        <f>IF(OR(F45=1,G50=1,H45=1,I45=1,J45=1,K45=1,L45=1,M45=1,N45=1,O45=1,P45=1,Q45=1,R45=1,S45=1,T45=1,U45=1,V45=1,W45=1,X45=1,Y45=1),1,ROUND(SUM(F45:W45)/$C$4,2))</f>
        <v>#DIV/0!</v>
      </c>
      <c r="AC45" s="132">
        <f t="shared" si="1"/>
        <v>0</v>
      </c>
      <c r="AD45" s="307" t="e">
        <f t="shared" si="2"/>
        <v>#DIV/0!</v>
      </c>
    </row>
    <row r="46" spans="1:30" ht="21.75" thickBot="1" x14ac:dyDescent="0.4">
      <c r="S46" s="650" t="s">
        <v>168</v>
      </c>
      <c r="T46" s="651"/>
      <c r="U46" s="651"/>
      <c r="V46" s="651"/>
      <c r="W46" s="652"/>
      <c r="X46" s="123"/>
      <c r="Y46" s="123"/>
      <c r="Z46" s="133">
        <f>SUM(Z6:Z45)</f>
        <v>0</v>
      </c>
      <c r="AA46" s="133">
        <f>SUM(AA6:AA45)</f>
        <v>0</v>
      </c>
    </row>
    <row r="47" spans="1:30" ht="19.5" thickBot="1" x14ac:dyDescent="0.3">
      <c r="T47" s="642" t="s">
        <v>67</v>
      </c>
      <c r="U47" s="643"/>
      <c r="V47" s="643"/>
      <c r="W47" s="644"/>
      <c r="X47" s="115"/>
      <c r="Y47" s="115"/>
      <c r="Z47" s="645">
        <f>Z46+AA46</f>
        <v>0</v>
      </c>
      <c r="AA47" s="645"/>
    </row>
  </sheetData>
  <sheetProtection algorithmName="SHA-512" hashValue="KGwc4Hy4C+cuGFOoXgsHR8yn+Kzmi5lHYOvnWtcrNH8iB9JFUwwOop7CCJ3HMZIEAUBxIP29AaAve0fjNV3wiA==" saltValue="bephVoGMjnIY8eOrujKG5Q==" spinCount="100000" sheet="1" objects="1" scenarios="1"/>
  <mergeCells count="18">
    <mergeCell ref="C1:F1"/>
    <mergeCell ref="G1:J1"/>
    <mergeCell ref="AA1:AB1"/>
    <mergeCell ref="AC1:AD1"/>
    <mergeCell ref="C2:F2"/>
    <mergeCell ref="G2:J2"/>
    <mergeCell ref="T1:Z1"/>
    <mergeCell ref="C3:F3"/>
    <mergeCell ref="G3:J3"/>
    <mergeCell ref="C4:F4"/>
    <mergeCell ref="G4:J4"/>
    <mergeCell ref="V4:W4"/>
    <mergeCell ref="T47:W47"/>
    <mergeCell ref="Z47:AA47"/>
    <mergeCell ref="M2:S2"/>
    <mergeCell ref="Z2:Z3"/>
    <mergeCell ref="S46:W46"/>
    <mergeCell ref="X4:Y4"/>
  </mergeCells>
  <dataValidations count="1">
    <dataValidation type="decimal" operator="lessThanOrEqual" allowBlank="1" showInputMessage="1" showErrorMessage="1" errorTitle="Gabim!!!" error="Notat mund të jenë prej 1 deri 5. Për të panotuarit 0 !!!" sqref="F6:W45">
      <formula1>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Z32"/>
  <sheetViews>
    <sheetView zoomScale="80" zoomScaleNormal="80" workbookViewId="0">
      <pane xSplit="26" ySplit="5" topLeftCell="AA6" activePane="bottomRight" state="frozen"/>
      <selection pane="topRight" activeCell="AA1" sqref="AA1"/>
      <selection pane="bottomLeft" activeCell="A6" sqref="A6"/>
      <selection pane="bottomRight" activeCell="B3" sqref="B3:B5"/>
    </sheetView>
  </sheetViews>
  <sheetFormatPr defaultRowHeight="15" x14ac:dyDescent="0.25"/>
  <cols>
    <col min="1" max="1" width="9.28515625" customWidth="1"/>
    <col min="2" max="2" width="17.28515625" customWidth="1"/>
    <col min="3" max="3" width="4.7109375" customWidth="1"/>
    <col min="4" max="25" width="6.7109375" customWidth="1"/>
    <col min="26" max="26" width="7.7109375" customWidth="1"/>
  </cols>
  <sheetData>
    <row r="1" spans="1:26" x14ac:dyDescent="0.25">
      <c r="A1" s="680" t="s">
        <v>69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1"/>
    </row>
    <row r="2" spans="1:26" ht="6.75" customHeight="1" thickBot="1" x14ac:dyDescent="0.3">
      <c r="A2" s="680"/>
      <c r="B2" s="682"/>
      <c r="C2" s="680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3"/>
    </row>
    <row r="3" spans="1:26" ht="19.5" customHeight="1" thickTop="1" thickBot="1" x14ac:dyDescent="0.3">
      <c r="A3" s="603" t="s">
        <v>34</v>
      </c>
      <c r="B3" s="604" t="s">
        <v>35</v>
      </c>
      <c r="C3" s="606" t="s">
        <v>24</v>
      </c>
      <c r="D3" s="609" t="s">
        <v>36</v>
      </c>
      <c r="E3" s="575"/>
      <c r="F3" s="575"/>
      <c r="G3" s="575" t="s">
        <v>37</v>
      </c>
      <c r="H3" s="575"/>
      <c r="I3" s="575"/>
      <c r="J3" s="575" t="s">
        <v>38</v>
      </c>
      <c r="K3" s="575"/>
      <c r="L3" s="575"/>
      <c r="M3" s="575" t="s">
        <v>39</v>
      </c>
      <c r="N3" s="575"/>
      <c r="O3" s="575"/>
      <c r="P3" s="575" t="s">
        <v>40</v>
      </c>
      <c r="Q3" s="575"/>
      <c r="R3" s="575"/>
      <c r="S3" s="575" t="s">
        <v>41</v>
      </c>
      <c r="T3" s="575"/>
      <c r="U3" s="575"/>
      <c r="V3" s="575" t="s">
        <v>42</v>
      </c>
      <c r="W3" s="575"/>
      <c r="X3" s="575"/>
      <c r="Y3" s="575" t="s">
        <v>54</v>
      </c>
      <c r="Z3" s="611" t="s">
        <v>43</v>
      </c>
    </row>
    <row r="4" spans="1:26" ht="25.5" customHeight="1" thickBot="1" x14ac:dyDescent="0.3">
      <c r="A4" s="603"/>
      <c r="B4" s="605"/>
      <c r="C4" s="607"/>
      <c r="D4" s="613" t="s">
        <v>44</v>
      </c>
      <c r="E4" s="598"/>
      <c r="F4" s="598"/>
      <c r="G4" s="598" t="s">
        <v>44</v>
      </c>
      <c r="H4" s="598"/>
      <c r="I4" s="598"/>
      <c r="J4" s="598" t="s">
        <v>44</v>
      </c>
      <c r="K4" s="598"/>
      <c r="L4" s="598"/>
      <c r="M4" s="598" t="s">
        <v>44</v>
      </c>
      <c r="N4" s="598"/>
      <c r="O4" s="598"/>
      <c r="P4" s="598" t="s">
        <v>44</v>
      </c>
      <c r="Q4" s="598"/>
      <c r="R4" s="598"/>
      <c r="S4" s="598" t="s">
        <v>44</v>
      </c>
      <c r="T4" s="598"/>
      <c r="U4" s="598"/>
      <c r="V4" s="598" t="s">
        <v>44</v>
      </c>
      <c r="W4" s="598"/>
      <c r="X4" s="598"/>
      <c r="Y4" s="610"/>
      <c r="Z4" s="612"/>
    </row>
    <row r="5" spans="1:26" ht="26.25" customHeight="1" thickBot="1" x14ac:dyDescent="0.3">
      <c r="A5" s="603"/>
      <c r="B5" s="605"/>
      <c r="C5" s="608"/>
      <c r="D5" s="71" t="s">
        <v>1</v>
      </c>
      <c r="E5" s="72" t="s">
        <v>2</v>
      </c>
      <c r="F5" s="72" t="s">
        <v>45</v>
      </c>
      <c r="G5" s="72" t="s">
        <v>1</v>
      </c>
      <c r="H5" s="72" t="s">
        <v>2</v>
      </c>
      <c r="I5" s="72" t="s">
        <v>45</v>
      </c>
      <c r="J5" s="72" t="s">
        <v>1</v>
      </c>
      <c r="K5" s="72" t="s">
        <v>2</v>
      </c>
      <c r="L5" s="72" t="s">
        <v>45</v>
      </c>
      <c r="M5" s="72" t="s">
        <v>1</v>
      </c>
      <c r="N5" s="72" t="s">
        <v>2</v>
      </c>
      <c r="O5" s="72" t="s">
        <v>45</v>
      </c>
      <c r="P5" s="72" t="s">
        <v>1</v>
      </c>
      <c r="Q5" s="72" t="s">
        <v>2</v>
      </c>
      <c r="R5" s="72" t="s">
        <v>45</v>
      </c>
      <c r="S5" s="72" t="s">
        <v>1</v>
      </c>
      <c r="T5" s="72" t="s">
        <v>2</v>
      </c>
      <c r="U5" s="72" t="s">
        <v>45</v>
      </c>
      <c r="V5" s="72" t="s">
        <v>1</v>
      </c>
      <c r="W5" s="72" t="s">
        <v>2</v>
      </c>
      <c r="X5" s="72" t="s">
        <v>45</v>
      </c>
      <c r="Y5" s="72" t="s">
        <v>46</v>
      </c>
      <c r="Z5" s="73" t="s">
        <v>45</v>
      </c>
    </row>
    <row r="6" spans="1:26" ht="24.95" customHeight="1" thickBot="1" x14ac:dyDescent="0.3">
      <c r="A6" s="589" t="s">
        <v>10</v>
      </c>
      <c r="B6" s="74" t="str">
        <f>'Perioda 1'!F6</f>
        <v>Gjuhë amtare</v>
      </c>
      <c r="C6" s="28" t="s">
        <v>68</v>
      </c>
      <c r="D6" s="46">
        <f>COUNTIFS('Nota Përfundimtare'!D6:D45,"M",'Nota Përfundimtare'!F6:F45,"5")</f>
        <v>0</v>
      </c>
      <c r="E6" s="46">
        <f>COUNTIFS('Nota Përfundimtare'!D6:D45,"F",'Nota Përfundimtare'!F6:F45,"5")</f>
        <v>0</v>
      </c>
      <c r="F6" s="47" t="e">
        <f>((D6+E6)*100)/'Nota Përfundimtare'!C3</f>
        <v>#DIV/0!</v>
      </c>
      <c r="G6" s="46">
        <f>COUNTIFS('Nota Përfundimtare'!D6:D45,"M",'Nota Përfundimtare'!F6:F45,"4")</f>
        <v>0</v>
      </c>
      <c r="H6" s="46">
        <f>COUNTIFS('Nota Përfundimtare'!D6:D45,"F",'Nota Përfundimtare'!F6:F45,"4")</f>
        <v>0</v>
      </c>
      <c r="I6" s="47" t="e">
        <f>((G6+H6)*100)/'Nota Përfundimtare'!C3</f>
        <v>#DIV/0!</v>
      </c>
      <c r="J6" s="46">
        <f>COUNTIFS('Nota Përfundimtare'!D6:D45,"M",'Nota Përfundimtare'!F6:F45,"3")</f>
        <v>0</v>
      </c>
      <c r="K6" s="46">
        <f>COUNTIFS('Nota Përfundimtare'!D6:D45,"F",'Nota Përfundimtare'!F6:F45,"3")</f>
        <v>0</v>
      </c>
      <c r="L6" s="47" t="e">
        <f>((J6+K6)*100)/'Nota Përfundimtare'!C3</f>
        <v>#DIV/0!</v>
      </c>
      <c r="M6" s="46">
        <f>COUNTIFS('Nota Përfundimtare'!D6:D45,"M",'Nota Përfundimtare'!F6:F45,"2")</f>
        <v>0</v>
      </c>
      <c r="N6" s="46">
        <f>COUNTIFS('Nota Përfundimtare'!D6:D45,"F",'Nota Përfundimtare'!F6:F45,"2")</f>
        <v>0</v>
      </c>
      <c r="O6" s="47" t="e">
        <f>((M6+N6)*100)/'Nota Përfundimtare'!C3</f>
        <v>#DIV/0!</v>
      </c>
      <c r="P6" s="46">
        <f>SUM(D6,G6,J6,M6)</f>
        <v>0</v>
      </c>
      <c r="Q6" s="46">
        <f t="shared" ref="P6:Q20" si="0">SUM(E6,H6,K6,N6)</f>
        <v>0</v>
      </c>
      <c r="R6" s="47" t="e">
        <f>((P6+Q6)*100)/'Nota Përfundimtare'!C3</f>
        <v>#DIV/0!</v>
      </c>
      <c r="S6" s="46">
        <f>COUNTIFS('Nota Përfundimtare'!D6:D45,"M",'Nota Përfundimtare'!F6:F45,"1")</f>
        <v>0</v>
      </c>
      <c r="T6" s="46">
        <f>COUNTIFS('Nota Përfundimtare'!D6:D45,"F",'Nota Përfundimtare'!F6:F45,"1")</f>
        <v>0</v>
      </c>
      <c r="U6" s="47" t="e">
        <f>((S6+T6)*100)/'Nota Përfundimtare'!C3</f>
        <v>#DIV/0!</v>
      </c>
      <c r="V6" s="46">
        <f>COUNTIFS('Nota Përfundimtare'!D6:D45,"M",'Nota Përfundimtare'!F6:F45,"0")</f>
        <v>0</v>
      </c>
      <c r="W6" s="46">
        <f>COUNTIFS('Nota Përfundimtare'!D6:D45,"F",'Nota Përfundimtare'!F6:F45,"0")</f>
        <v>0</v>
      </c>
      <c r="X6" s="47" t="e">
        <f>((V6+W6)*100)/'Nota Përfundimtare'!C3</f>
        <v>#DIV/0!</v>
      </c>
      <c r="Y6" s="91">
        <f>SUM(W6,V6,T6,S6,N6,M6,K6,J6,,H6,G6,E6,D6)</f>
        <v>0</v>
      </c>
      <c r="Z6" s="443" t="e">
        <f>((G32*(D6+E6))+(F32*(G6+H6))+(E32*(J6+K6))+(D32*(M6+N6))+(C32*(S6+T6)))/'Nota Përfundimtare'!C3</f>
        <v>#DIV/0!</v>
      </c>
    </row>
    <row r="7" spans="1:26" ht="24.95" customHeight="1" thickBot="1" x14ac:dyDescent="0.3">
      <c r="A7" s="589"/>
      <c r="B7" s="75" t="str">
        <f>'Perioda 1'!G6</f>
        <v>Gjuhë angleze</v>
      </c>
      <c r="C7" s="27" t="s">
        <v>68</v>
      </c>
      <c r="D7" s="48">
        <f>COUNTIFS('Nota Përfundimtare'!D6:D45,"M",'Nota Përfundimtare'!G6:G45,"5")</f>
        <v>0</v>
      </c>
      <c r="E7" s="48">
        <f>COUNTIFS('Nota Përfundimtare'!D6:D45,"F",'Nota Përfundimtare'!G6:G45,"5")</f>
        <v>0</v>
      </c>
      <c r="F7" s="49" t="e">
        <f>((D7+E7)*100)/'Nota Përfundimtare'!C3</f>
        <v>#DIV/0!</v>
      </c>
      <c r="G7" s="48">
        <f>COUNTIFS('Nota Përfundimtare'!D6:D45,"M",'Nota Përfundimtare'!G6:G45,"4")</f>
        <v>0</v>
      </c>
      <c r="H7" s="48">
        <f>COUNTIFS('Nota Përfundimtare'!D6:D45,"F",'Nota Përfundimtare'!G6:G45,"4")</f>
        <v>0</v>
      </c>
      <c r="I7" s="49" t="e">
        <f>((G7+H7)*100)/'Nota Përfundimtare'!C3</f>
        <v>#DIV/0!</v>
      </c>
      <c r="J7" s="48">
        <f>COUNTIFS('Nota Përfundimtare'!D6:D45,"M",'Nota Përfundimtare'!G6:G45,"3")</f>
        <v>0</v>
      </c>
      <c r="K7" s="48">
        <f>COUNTIFS('Nota Përfundimtare'!D6:D45,"F",'Nota Përfundimtare'!G6:G45,"3")</f>
        <v>0</v>
      </c>
      <c r="L7" s="49" t="e">
        <f>((J7+K7)*100)/'Nota Përfundimtare'!C3</f>
        <v>#DIV/0!</v>
      </c>
      <c r="M7" s="48">
        <f>COUNTIFS('Nota Përfundimtare'!D6:D45,"M",'Nota Përfundimtare'!G6:G45,"2")</f>
        <v>0</v>
      </c>
      <c r="N7" s="48">
        <f>COUNTIFS('Nota Përfundimtare'!D6:D45,"F",'Nota Përfundimtare'!G6:G45,"2")</f>
        <v>0</v>
      </c>
      <c r="O7" s="49" t="e">
        <f>((M7+N7)*100)/'Nota Përfundimtare'!C3</f>
        <v>#DIV/0!</v>
      </c>
      <c r="P7" s="48">
        <f t="shared" si="0"/>
        <v>0</v>
      </c>
      <c r="Q7" s="48">
        <f>SUM(E7,H7,K7,N7)</f>
        <v>0</v>
      </c>
      <c r="R7" s="49" t="e">
        <f>((P7+Q7)*100)/'Nota Përfundimtare'!C3</f>
        <v>#DIV/0!</v>
      </c>
      <c r="S7" s="48">
        <f>COUNTIFS('Nota Përfundimtare'!D6:D45,"M",'Nota Përfundimtare'!G6:G45,"1")</f>
        <v>0</v>
      </c>
      <c r="T7" s="48">
        <f>COUNTIFS('Nota Përfundimtare'!D6:D45,"F",'Nota Përfundimtare'!G6:G45,"1")</f>
        <v>0</v>
      </c>
      <c r="U7" s="49" t="e">
        <f>((S7+T7)*100)/'Nota Përfundimtare'!C3</f>
        <v>#DIV/0!</v>
      </c>
      <c r="V7" s="48">
        <f>COUNTIFS('Nota Përfundimtare'!D6:D45,"M",'Nota Përfundimtare'!G6:G45,"0")</f>
        <v>0</v>
      </c>
      <c r="W7" s="48">
        <f>COUNTIFS('Nota Përfundimtare'!D6:D45,"F",'Nota Përfundimtare'!G6:G45,"0")</f>
        <v>0</v>
      </c>
      <c r="X7" s="49" t="e">
        <f>((V7+W7)*100)/'Nota Përfundimtare'!C3</f>
        <v>#DIV/0!</v>
      </c>
      <c r="Y7" s="92">
        <f>SUM(W7,V7,T7,S7,N7,M7,K7,J7,,H7,G7,E7,D7)</f>
        <v>0</v>
      </c>
      <c r="Z7" s="444" t="e">
        <f>((G32*(D7+E7))+(F32*(G7+H7))+(E32*(J7+K7))+(D32*(M7+N7))+(C32*(S7+T7)))/'Nota Përfundimtare'!C3</f>
        <v>#DIV/0!</v>
      </c>
    </row>
    <row r="8" spans="1:26" ht="24.95" customHeight="1" thickBot="1" x14ac:dyDescent="0.3">
      <c r="A8" s="589"/>
      <c r="B8" s="76">
        <f>'Perioda 1'!H6</f>
        <v>0</v>
      </c>
      <c r="C8" s="29" t="s">
        <v>68</v>
      </c>
      <c r="D8" s="50">
        <f>COUNTIFS('Nota Përfundimtare'!D6:D45,"M",'Nota Përfundimtare'!H6:H45,"5")</f>
        <v>0</v>
      </c>
      <c r="E8" s="50">
        <f>COUNTIFS('Nota Përfundimtare'!D6:D45,"F",'Nota Përfundimtare'!H6:H45,"5")</f>
        <v>0</v>
      </c>
      <c r="F8" s="51" t="e">
        <f>((D8+E8)*100)/'Nota Përfundimtare'!C3</f>
        <v>#DIV/0!</v>
      </c>
      <c r="G8" s="50">
        <f>COUNTIFS('Nota Përfundimtare'!D6:D45,"M",'Nota Përfundimtare'!H6:H45,"4")</f>
        <v>0</v>
      </c>
      <c r="H8" s="50">
        <f>COUNTIFS('Nota Përfundimtare'!D6:D45,"F",'Nota Përfundimtare'!H6:H45,"4")</f>
        <v>0</v>
      </c>
      <c r="I8" s="51" t="e">
        <f>((G8+H8)*100)/'Nota Përfundimtare'!C3</f>
        <v>#DIV/0!</v>
      </c>
      <c r="J8" s="50">
        <f>COUNTIFS('Nota Përfundimtare'!D6:D45,"M",'Nota Përfundimtare'!H6:H45,"3")</f>
        <v>0</v>
      </c>
      <c r="K8" s="52">
        <f>COUNTIFS('Nota Përfundimtare'!D6:D45,"F",'Nota Përfundimtare'!H6:H45,"3")</f>
        <v>0</v>
      </c>
      <c r="L8" s="51" t="e">
        <f>((J8+K8)*100)/'Nota Përfundimtare'!C3</f>
        <v>#DIV/0!</v>
      </c>
      <c r="M8" s="50">
        <f>COUNTIFS('Nota Përfundimtare'!D6:D45,"M",'Nota Përfundimtare'!H6:H45,"2")</f>
        <v>0</v>
      </c>
      <c r="N8" s="53">
        <f>COUNTIFS('Nota Përfundimtare'!D6:D45,"F",'Nota Përfundimtare'!H6:H45,"2")</f>
        <v>0</v>
      </c>
      <c r="O8" s="51" t="e">
        <f>((M8+N8)*100)/'Nota Përfundimtare'!C3</f>
        <v>#DIV/0!</v>
      </c>
      <c r="P8" s="50">
        <f t="shared" si="0"/>
        <v>0</v>
      </c>
      <c r="Q8" s="50">
        <f t="shared" si="0"/>
        <v>0</v>
      </c>
      <c r="R8" s="51" t="e">
        <f>((P8+Q8)*100)/'Nota Përfundimtare'!C3</f>
        <v>#DIV/0!</v>
      </c>
      <c r="S8" s="50">
        <f>COUNTIFS('Nota Përfundimtare'!D6:D45,"M",'Nota Përfundimtare'!H6:H45,"1")</f>
        <v>0</v>
      </c>
      <c r="T8" s="50">
        <f>COUNTIFS('Nota Përfundimtare'!D6:D45,"F",'Nota Përfundimtare'!H6:H45,"1")</f>
        <v>0</v>
      </c>
      <c r="U8" s="51" t="e">
        <f>((S8+T8)*100)/'Nota Përfundimtare'!C3</f>
        <v>#DIV/0!</v>
      </c>
      <c r="V8" s="50">
        <f>COUNTIFS('Nota Përfundimtare'!D6:D45,"M",'Nota Përfundimtare'!H6:H45,"0")</f>
        <v>0</v>
      </c>
      <c r="W8" s="50">
        <f>COUNTIFS('Nota Përfundimtare'!D6:D45,"F",'Nota Përfundimtare'!H6:H45,"0")</f>
        <v>0</v>
      </c>
      <c r="X8" s="51" t="e">
        <f>((V8+W8)*100)/'Nota Përfundimtare'!C3</f>
        <v>#DIV/0!</v>
      </c>
      <c r="Y8" s="93">
        <f>SUM(W8,V8,T8,S8,N8,M8,K8,J8,,H8,G8,E8,D8)</f>
        <v>0</v>
      </c>
      <c r="Z8" s="445" t="e">
        <f>((G32*(D8+E8))+(F32*(G8+H8))+(E32*(J8+K8))+(D32*(M8+N8))+(C32*(S8+T8)))/'Nota Përfundimtare'!C3</f>
        <v>#DIV/0!</v>
      </c>
    </row>
    <row r="9" spans="1:26" ht="24.95" customHeight="1" thickBot="1" x14ac:dyDescent="0.3">
      <c r="A9" s="589" t="s">
        <v>11</v>
      </c>
      <c r="B9" s="146" t="str">
        <f>'Perioda 1'!I6</f>
        <v>Edukatë muzikore</v>
      </c>
      <c r="C9" s="28" t="s">
        <v>68</v>
      </c>
      <c r="D9" s="54">
        <f>COUNTIFS('Nota Përfundimtare'!D6:D45,"M",'Nota Përfundimtare'!I6:I45,"5")</f>
        <v>0</v>
      </c>
      <c r="E9" s="54">
        <f>COUNTIFS('Nota Përfundimtare'!D6:D45,"F",'Nota Përfundimtare'!I6:I45,"5")</f>
        <v>0</v>
      </c>
      <c r="F9" s="55" t="e">
        <f>((D9+E9)*100)/'Nota Përfundimtare'!C3</f>
        <v>#DIV/0!</v>
      </c>
      <c r="G9" s="54">
        <f>COUNTIFS('Nota Përfundimtare'!D6:D45,"M",'Nota Përfundimtare'!I6:I45,"4")</f>
        <v>0</v>
      </c>
      <c r="H9" s="54">
        <f>COUNTIFS('Nota Përfundimtare'!D6:D45,"F",'Nota Përfundimtare'!I6:I45,"4")</f>
        <v>0</v>
      </c>
      <c r="I9" s="55" t="e">
        <f>((G9+H9)*100)/'Nota Përfundimtare'!C3</f>
        <v>#DIV/0!</v>
      </c>
      <c r="J9" s="54">
        <f>COUNTIFS('Nota Përfundimtare'!D6:D45,"M",'Nota Përfundimtare'!I6:I45,"3")</f>
        <v>0</v>
      </c>
      <c r="K9" s="54">
        <f>COUNTIFS('Nota Përfundimtare'!D6:D45,"F",'Nota Përfundimtare'!I6:I45,"3")</f>
        <v>0</v>
      </c>
      <c r="L9" s="55" t="e">
        <f>((J9+K9)*100)/'Nota Përfundimtare'!C3</f>
        <v>#DIV/0!</v>
      </c>
      <c r="M9" s="54">
        <f>COUNTIFS('Nota Përfundimtare'!D6:D45,"M",'Nota Përfundimtare'!I6:I45,"2")</f>
        <v>0</v>
      </c>
      <c r="N9" s="54">
        <f>COUNTIFS('Nota Përfundimtare'!D6:D45,"F",'Nota Përfundimtare'!I6:I45,"2")</f>
        <v>0</v>
      </c>
      <c r="O9" s="55" t="e">
        <f>((M9+N9)*100)/'Nota Përfundimtare'!C3</f>
        <v>#DIV/0!</v>
      </c>
      <c r="P9" s="54">
        <f t="shared" si="0"/>
        <v>0</v>
      </c>
      <c r="Q9" s="54">
        <f t="shared" si="0"/>
        <v>0</v>
      </c>
      <c r="R9" s="55" t="e">
        <f>((P9+Q9)*100)/'Nota Përfundimtare'!C3</f>
        <v>#DIV/0!</v>
      </c>
      <c r="S9" s="54">
        <f>COUNTIFS('Nota Përfundimtare'!D6:D45,"M",'Nota Përfundimtare'!I6:I45,"1")</f>
        <v>0</v>
      </c>
      <c r="T9" s="54">
        <f>COUNTIFS('Nota Përfundimtare'!D6:D45,"F",'Nota Përfundimtare'!I6:I45,"1")</f>
        <v>0</v>
      </c>
      <c r="U9" s="55" t="e">
        <f>((S9+T9)*100)/'Nota Përfundimtare'!C3</f>
        <v>#DIV/0!</v>
      </c>
      <c r="V9" s="54">
        <f>COUNTIFS('Nota Përfundimtare'!D6:D45,"M",'Nota Përfundimtare'!I6:I45,"0")</f>
        <v>0</v>
      </c>
      <c r="W9" s="54">
        <f>COUNTIFS('Nota Përfundimtare'!D6:D45,"F",'Nota Përfundimtare'!I6:I45,"0")</f>
        <v>0</v>
      </c>
      <c r="X9" s="55" t="e">
        <f>((V9+W9)*100)/'Nota Përfundimtare'!C3</f>
        <v>#DIV/0!</v>
      </c>
      <c r="Y9" s="94">
        <f t="shared" ref="Y9:Y23" si="1">SUM(W9,V9,T9,S9,N9,M9,K9,J9,,H9,G9,E9,D9)</f>
        <v>0</v>
      </c>
      <c r="Z9" s="446" t="e">
        <f>((G32*(D9+E9))+(F32*(G9+H9))+(E32*(J9+K9))+(D32*(M9+N9))+(C32*(S9+T9)))/'Nota Përfundimtare'!C3</f>
        <v>#DIV/0!</v>
      </c>
    </row>
    <row r="10" spans="1:26" ht="24.95" customHeight="1" thickBot="1" x14ac:dyDescent="0.3">
      <c r="A10" s="589"/>
      <c r="B10" s="147" t="str">
        <f>'Perioda 1'!J6</f>
        <v>Edukatë Figurative</v>
      </c>
      <c r="C10" s="29" t="s">
        <v>68</v>
      </c>
      <c r="D10" s="50">
        <f>COUNTIFS('Nota Përfundimtare'!D6:D45,"M",'Nota Përfundimtare'!J6:J45,"5")</f>
        <v>0</v>
      </c>
      <c r="E10" s="50">
        <f>COUNTIFS('Nota Përfundimtare'!D6:D45,"F",'Nota Përfundimtare'!J6:J45,"5")</f>
        <v>0</v>
      </c>
      <c r="F10" s="51" t="e">
        <f>((D10+E10)*100)/'Nota Përfundimtare'!C3</f>
        <v>#DIV/0!</v>
      </c>
      <c r="G10" s="50">
        <f>COUNTIFS('Nota Përfundimtare'!D6:D45,"M",'Nota Përfundimtare'!J6:J45,"4")</f>
        <v>0</v>
      </c>
      <c r="H10" s="50">
        <f>COUNTIFS('Nota Përfundimtare'!D6:D45,"F",'Nota Përfundimtare'!J6:J45,"4")</f>
        <v>0</v>
      </c>
      <c r="I10" s="51" t="e">
        <f>((G10+H10)*100)/'Nota Përfundimtare'!C3</f>
        <v>#DIV/0!</v>
      </c>
      <c r="J10" s="50">
        <f>COUNTIFS('Nota Përfundimtare'!D6:D45,"M",'Nota Përfundimtare'!J6:J45,"3")</f>
        <v>0</v>
      </c>
      <c r="K10" s="50">
        <f>COUNTIFS('Nota Përfundimtare'!D6:D45,"F",'Nota Përfundimtare'!J6:J45,"3")</f>
        <v>0</v>
      </c>
      <c r="L10" s="51" t="e">
        <f>((J10+K10)*100)/'Nota Përfundimtare'!C3</f>
        <v>#DIV/0!</v>
      </c>
      <c r="M10" s="50">
        <f>COUNTIFS('Nota Përfundimtare'!D6:D45,"M",'Nota Përfundimtare'!J6:J45,"2")</f>
        <v>0</v>
      </c>
      <c r="N10" s="50">
        <f>COUNTIFS('Nota Përfundimtare'!D6:D45,"F",'Nota Përfundimtare'!J6:J45,"2")</f>
        <v>0</v>
      </c>
      <c r="O10" s="51" t="e">
        <f>((M10+N10)*100)/'Nota Përfundimtare'!C3</f>
        <v>#DIV/0!</v>
      </c>
      <c r="P10" s="50">
        <f t="shared" si="0"/>
        <v>0</v>
      </c>
      <c r="Q10" s="50">
        <f t="shared" si="0"/>
        <v>0</v>
      </c>
      <c r="R10" s="51" t="e">
        <f>((P10+Q10)*100)/'Nota Përfundimtare'!C3</f>
        <v>#DIV/0!</v>
      </c>
      <c r="S10" s="50">
        <f>COUNTIFS('Nota Përfundimtare'!D6:D45,"M",'Nota Përfundimtare'!J6:J45,"1")</f>
        <v>0</v>
      </c>
      <c r="T10" s="50">
        <f>COUNTIFS('Nota Përfundimtare'!D6:D45,"F",'Nota Përfundimtare'!J6:J45,"1")</f>
        <v>0</v>
      </c>
      <c r="U10" s="51" t="e">
        <f>((S10+T10)*100)/'Nota Përfundimtare'!C3</f>
        <v>#DIV/0!</v>
      </c>
      <c r="V10" s="50">
        <f>COUNTIFS('Nota Përfundimtare'!D6:D45,"M",'Nota Përfundimtare'!J6:J45,"0")</f>
        <v>0</v>
      </c>
      <c r="W10" s="50">
        <f>COUNTIFS('Nota Përfundimtare'!D6:D45,"F",'Nota Përfundimtare'!J6:J45,"0")</f>
        <v>0</v>
      </c>
      <c r="X10" s="51" t="e">
        <f>((V10+W10)*100)/'Nota Përfundimtare'!C3</f>
        <v>#DIV/0!</v>
      </c>
      <c r="Y10" s="93">
        <f t="shared" si="1"/>
        <v>0</v>
      </c>
      <c r="Z10" s="445" t="e">
        <f>((G32*(D10+E10))+(F32*(G10+H10))+(E32*(J10+K10))+(D32*(M10+N10))+(C32*(S10+T10)))/'Nota Përfundimtare'!C3</f>
        <v>#DIV/0!</v>
      </c>
    </row>
    <row r="11" spans="1:26" ht="24.95" customHeight="1" thickBot="1" x14ac:dyDescent="0.3">
      <c r="A11" s="80" t="s">
        <v>52</v>
      </c>
      <c r="B11" s="77" t="str">
        <f>'Perioda 1'!K6</f>
        <v>Matematikë</v>
      </c>
      <c r="C11" s="28" t="s">
        <v>68</v>
      </c>
      <c r="D11" s="56">
        <f>COUNTIFS('Nota Përfundimtare'!D6:D45,"M",'Nota Përfundimtare'!K6:K45,"5")</f>
        <v>0</v>
      </c>
      <c r="E11" s="57">
        <f>COUNTIFS('Nota Përfundimtare'!D6:D45,"F",'Nota Përfundimtare'!K6:K45,"5")</f>
        <v>0</v>
      </c>
      <c r="F11" s="55" t="e">
        <f>((D11+E11)*100)/'Nota Përfundimtare'!C3</f>
        <v>#DIV/0!</v>
      </c>
      <c r="G11" s="57">
        <f>COUNTIFS('Nota Përfundimtare'!D6:D45,"M",'Nota Përfundimtare'!K6:K45,"4")</f>
        <v>0</v>
      </c>
      <c r="H11" s="57">
        <f>COUNTIFS('Nota Përfundimtare'!D6:D45,"F",'Nota Përfundimtare'!K6:K45,"4")</f>
        <v>0</v>
      </c>
      <c r="I11" s="55" t="e">
        <f>((G11+H11)*100)/'Nota Përfundimtare'!C3</f>
        <v>#DIV/0!</v>
      </c>
      <c r="J11" s="57">
        <f>COUNTIFS('Nota Përfundimtare'!D6:D45,"M",'Nota Përfundimtare'!K6:K45,"3")</f>
        <v>0</v>
      </c>
      <c r="K11" s="57">
        <f>COUNTIFS('Nota Përfundimtare'!D6:D45,"F",'Nota Përfundimtare'!K6:K45,"3")</f>
        <v>0</v>
      </c>
      <c r="L11" s="55" t="e">
        <f>((J11+K11)*100)/'Nota Përfundimtare'!C3</f>
        <v>#DIV/0!</v>
      </c>
      <c r="M11" s="57">
        <f>COUNTIFS('Nota Përfundimtare'!D6:D45,"M",'Nota Përfundimtare'!K6:K45,"2")</f>
        <v>0</v>
      </c>
      <c r="N11" s="57">
        <f>COUNTIFS('Nota Përfundimtare'!D6:D45,"F",'Nota Përfundimtare'!K6:K45,"2")</f>
        <v>0</v>
      </c>
      <c r="O11" s="55" t="e">
        <f>((M11+N11)*100)/'Nota Përfundimtare'!C3</f>
        <v>#DIV/0!</v>
      </c>
      <c r="P11" s="57">
        <f t="shared" si="0"/>
        <v>0</v>
      </c>
      <c r="Q11" s="57">
        <f t="shared" si="0"/>
        <v>0</v>
      </c>
      <c r="R11" s="55" t="e">
        <f>((P11+Q11)*100)/'Nota Përfundimtare'!C3</f>
        <v>#DIV/0!</v>
      </c>
      <c r="S11" s="57">
        <f>COUNTIFS('Nota Përfundimtare'!D6:D45,"M",'Nota Përfundimtare'!K6:K45,"1")</f>
        <v>0</v>
      </c>
      <c r="T11" s="57">
        <f>COUNTIFS('Nota Përfundimtare'!D6:D45,"F",'Nota Përfundimtare'!K6:K45,"1")</f>
        <v>0</v>
      </c>
      <c r="U11" s="55" t="e">
        <f>((S11+T11)*100)/'Nota Përfundimtare'!C3</f>
        <v>#DIV/0!</v>
      </c>
      <c r="V11" s="57">
        <f>COUNTIFS('Nota Përfundimtare'!D6:D45,"M",'Nota Përfundimtare'!K6:K45,"0")</f>
        <v>0</v>
      </c>
      <c r="W11" s="57">
        <f>COUNTIFS('Nota Përfundimtare'!D6:D45,"F",'Nota Përfundimtare'!K6:K45,"0")</f>
        <v>0</v>
      </c>
      <c r="X11" s="55" t="e">
        <f>((V11+W11)*100)/'Nota Përfundimtare'!C3</f>
        <v>#DIV/0!</v>
      </c>
      <c r="Y11" s="95">
        <f t="shared" si="1"/>
        <v>0</v>
      </c>
      <c r="Z11" s="446" t="e">
        <f>((G32*(D11+E11))+(F32*(G11+H11))+(E32*(J11+K11))+(D32*(M11+N11))+(C32*(S11+T11)))/'Nota Përfundimtare'!C3</f>
        <v>#DIV/0!</v>
      </c>
    </row>
    <row r="12" spans="1:26" ht="24.95" customHeight="1" thickBot="1" x14ac:dyDescent="0.3">
      <c r="A12" s="589" t="s">
        <v>13</v>
      </c>
      <c r="B12" s="146" t="str">
        <f>'Perioda 1'!L6</f>
        <v>Njeriu dhe natyra</v>
      </c>
      <c r="C12" s="28" t="s">
        <v>68</v>
      </c>
      <c r="D12" s="46">
        <f>COUNTIFS('Nota Përfundimtare'!D6:D45,"M",'Nota Përfundimtare'!L6:L45,"5")</f>
        <v>0</v>
      </c>
      <c r="E12" s="46">
        <f>COUNTIFS('Nota Përfundimtare'!D6:D45,"F",'Nota Përfundimtare'!L6:L45,"5")</f>
        <v>0</v>
      </c>
      <c r="F12" s="47" t="e">
        <f>((D12+E12)*100)/'Nota Përfundimtare'!C3</f>
        <v>#DIV/0!</v>
      </c>
      <c r="G12" s="46">
        <f>COUNTIFS('Nota Përfundimtare'!D6:D45,"M",'Nota Përfundimtare'!L6:L45,"4")</f>
        <v>0</v>
      </c>
      <c r="H12" s="46">
        <f>COUNTIFS('Nota Përfundimtare'!D6:D45,"F",'Nota Përfundimtare'!L6:L45,"4")</f>
        <v>0</v>
      </c>
      <c r="I12" s="47" t="e">
        <f>((G12+H12)*100)/'Nota Përfundimtare'!C3</f>
        <v>#DIV/0!</v>
      </c>
      <c r="J12" s="46">
        <f>COUNTIFS('Nota Përfundimtare'!D6:D45,"M",'Nota Përfundimtare'!L6:L45,"3")</f>
        <v>0</v>
      </c>
      <c r="K12" s="46">
        <f>COUNTIFS('Nota Përfundimtare'!D6:D45,"F",'Nota Përfundimtare'!L6:L45,"3")</f>
        <v>0</v>
      </c>
      <c r="L12" s="47" t="e">
        <f>((J12+K12)*100)/'Nota Përfundimtare'!C3</f>
        <v>#DIV/0!</v>
      </c>
      <c r="M12" s="46">
        <f>COUNTIFS('Nota Përfundimtare'!D6:D45,"M",'Nota Përfundimtare'!L6:L45,"2")</f>
        <v>0</v>
      </c>
      <c r="N12" s="46">
        <f>COUNTIFS('Nota Përfundimtare'!D6:D45,"F",'Nota Përfundimtare'!L6:L45,"2")</f>
        <v>0</v>
      </c>
      <c r="O12" s="47" t="e">
        <f>((M12+N12)*100)/'Nota Përfundimtare'!C3</f>
        <v>#DIV/0!</v>
      </c>
      <c r="P12" s="46">
        <f t="shared" si="0"/>
        <v>0</v>
      </c>
      <c r="Q12" s="46">
        <f t="shared" si="0"/>
        <v>0</v>
      </c>
      <c r="R12" s="47" t="e">
        <f>((P12+Q12)*100)/'Nota Përfundimtare'!C3</f>
        <v>#DIV/0!</v>
      </c>
      <c r="S12" s="46">
        <f>COUNTIFS('Nota Përfundimtare'!D6:D45,"M",'Nota Përfundimtare'!L6:L45,"1")</f>
        <v>0</v>
      </c>
      <c r="T12" s="46">
        <f>COUNTIFS('Nota Përfundimtare'!D6:D45,"F",'Nota Përfundimtare'!L6:L45,"1")</f>
        <v>0</v>
      </c>
      <c r="U12" s="47" t="e">
        <f>((S12+T12)*100)/'Nota Përfundimtare'!C3</f>
        <v>#DIV/0!</v>
      </c>
      <c r="V12" s="46">
        <f>COUNTIFS('Nota Përfundimtare'!D6:D45,"M",'Nota Përfundimtare'!L6:L45,"0")</f>
        <v>0</v>
      </c>
      <c r="W12" s="46">
        <f>COUNTIFS('Nota Përfundimtare'!D6:D45,"F",'Nota Përfundimtare'!L6:L45,"0")</f>
        <v>0</v>
      </c>
      <c r="X12" s="47" t="e">
        <f>((V12+W12)*100)/'Nota Përfundimtare'!C3</f>
        <v>#DIV/0!</v>
      </c>
      <c r="Y12" s="91">
        <f t="shared" si="1"/>
        <v>0</v>
      </c>
      <c r="Z12" s="443" t="e">
        <f>((G32*(D12+E12))+(F32*(G12+H12))+(E32*(J12+K12))+(D32*(M12+N12))+(C32*(S12+T12)))/'Nota Përfundimtare'!C3</f>
        <v>#DIV/0!</v>
      </c>
    </row>
    <row r="13" spans="1:26" ht="24.95" customHeight="1" thickBot="1" x14ac:dyDescent="0.3">
      <c r="A13" s="589"/>
      <c r="B13" s="148">
        <f>'Perioda 1'!M6</f>
        <v>0</v>
      </c>
      <c r="C13" s="27" t="s">
        <v>68</v>
      </c>
      <c r="D13" s="48">
        <f>COUNTIFS('Nota Përfundimtare'!D6:D45,"M",'Nota Përfundimtare'!M6:M45,"5")</f>
        <v>0</v>
      </c>
      <c r="E13" s="48">
        <f>COUNTIFS('Nota Përfundimtare'!D6:D45,"F",'Nota Përfundimtare'!M6:M45,"5")</f>
        <v>0</v>
      </c>
      <c r="F13" s="49" t="e">
        <f>((D13+E13)*100)/'Nota Përfundimtare'!C3</f>
        <v>#DIV/0!</v>
      </c>
      <c r="G13" s="48">
        <f>COUNTIFS('Nota Përfundimtare'!D6:D45,"M",'Nota Përfundimtare'!M6:M45,"4")</f>
        <v>0</v>
      </c>
      <c r="H13" s="48">
        <f>COUNTIFS('Nota Përfundimtare'!D6:D45,"F",'Nota Përfundimtare'!M6:M45,"4")</f>
        <v>0</v>
      </c>
      <c r="I13" s="49" t="e">
        <f>((G13+H13)*100)/'Nota Përfundimtare'!C3</f>
        <v>#DIV/0!</v>
      </c>
      <c r="J13" s="48">
        <f>COUNTIFS('Nota Përfundimtare'!D6:D45,"M",'Nota Përfundimtare'!M6:M45,"3")</f>
        <v>0</v>
      </c>
      <c r="K13" s="48">
        <f>COUNTIFS('Nota Përfundimtare'!D6:D45,"F",'Nota Përfundimtare'!M6:M45,"3")</f>
        <v>0</v>
      </c>
      <c r="L13" s="49" t="e">
        <f>((J13+K13)*100)/'Nota Përfundimtare'!C3</f>
        <v>#DIV/0!</v>
      </c>
      <c r="M13" s="48">
        <f>COUNTIFS('Nota Përfundimtare'!D6:D45,"M",'Nota Përfundimtare'!M6:M45,"2")</f>
        <v>0</v>
      </c>
      <c r="N13" s="48">
        <f>COUNTIFS('Nota Përfundimtare'!D6:D45,"F",'Nota Përfundimtare'!M6:M45,"2")</f>
        <v>0</v>
      </c>
      <c r="O13" s="49" t="e">
        <f>((M13+N13)*100)/'Nota Përfundimtare'!C3</f>
        <v>#DIV/0!</v>
      </c>
      <c r="P13" s="48">
        <f t="shared" si="0"/>
        <v>0</v>
      </c>
      <c r="Q13" s="48">
        <f t="shared" si="0"/>
        <v>0</v>
      </c>
      <c r="R13" s="49" t="e">
        <f>((P13+Q13)*100)/'Nota Përfundimtare'!C3</f>
        <v>#DIV/0!</v>
      </c>
      <c r="S13" s="48">
        <f>COUNTIFS('Nota Përfundimtare'!D6:D45,"M",'Nota Përfundimtare'!M6:M45,"1")</f>
        <v>0</v>
      </c>
      <c r="T13" s="48">
        <f>COUNTIFS('Nota Përfundimtare'!D6:D45,"F",'Nota Përfundimtare'!M6:M45,"1")</f>
        <v>0</v>
      </c>
      <c r="U13" s="49" t="e">
        <f>((S13+T13)*100)/'Nota Përfundimtare'!C3</f>
        <v>#DIV/0!</v>
      </c>
      <c r="V13" s="48">
        <f>COUNTIFS('Nota Përfundimtare'!D6:D45,"M",'Nota Përfundimtare'!M6:M45,"0")</f>
        <v>0</v>
      </c>
      <c r="W13" s="48">
        <f>COUNTIFS('Nota Përfundimtare'!D6:D45,"F",'Nota Përfundimtare'!M6:M45,"0")</f>
        <v>0</v>
      </c>
      <c r="X13" s="49" t="e">
        <f>((V13+W13)*100)/'Nota Përfundimtare'!C3</f>
        <v>#DIV/0!</v>
      </c>
      <c r="Y13" s="92">
        <f t="shared" si="1"/>
        <v>0</v>
      </c>
      <c r="Z13" s="444" t="e">
        <f>((G32*(D13+E13))+(F32*(G13+H13))+(E32*(J13+K13))+(D32*(M13+N13))+(C32*(S13+T13)))/'Nota Përfundimtare'!C3</f>
        <v>#DIV/0!</v>
      </c>
    </row>
    <row r="14" spans="1:26" ht="24.95" customHeight="1" thickBot="1" x14ac:dyDescent="0.3">
      <c r="A14" s="589"/>
      <c r="B14" s="147">
        <f>'Perioda 1'!N6</f>
        <v>0</v>
      </c>
      <c r="C14" s="29" t="s">
        <v>68</v>
      </c>
      <c r="D14" s="50">
        <f>COUNTIFS('Nota Përfundimtare'!D6:D45,"M",'Nota Përfundimtare'!N6:N45,"5")</f>
        <v>0</v>
      </c>
      <c r="E14" s="50">
        <f>COUNTIFS('Nota Përfundimtare'!D6:D45,"F",'Nota Përfundimtare'!N6:N45,"5")</f>
        <v>0</v>
      </c>
      <c r="F14" s="51" t="e">
        <f>((D14+E14)*100)/'Nota Përfundimtare'!C3</f>
        <v>#DIV/0!</v>
      </c>
      <c r="G14" s="50">
        <f>COUNTIFS('Nota Përfundimtare'!D6:D45,"M",'Nota Përfundimtare'!N6:N45,"4")</f>
        <v>0</v>
      </c>
      <c r="H14" s="50">
        <f>COUNTIFS('Nota Përfundimtare'!D6:D45,"F",'Nota Përfundimtare'!N6:N45,"4")</f>
        <v>0</v>
      </c>
      <c r="I14" s="51" t="e">
        <f>((G14+H14)*100)/'Nota Përfundimtare'!C3</f>
        <v>#DIV/0!</v>
      </c>
      <c r="J14" s="50">
        <f>COUNTIFS('Nota Përfundimtare'!D6:D45,"M",'Nota Përfundimtare'!N6:N45,"3")</f>
        <v>0</v>
      </c>
      <c r="K14" s="50">
        <f>COUNTIFS('Nota Përfundimtare'!D6:D45,"F",'Nota Përfundimtare'!N6:N45,"3")</f>
        <v>0</v>
      </c>
      <c r="L14" s="51" t="e">
        <f>((J14+K14)*100)/'Nota Përfundimtare'!C3</f>
        <v>#DIV/0!</v>
      </c>
      <c r="M14" s="50">
        <f>COUNTIFS('Nota Përfundimtare'!D6:D45,"M",'Nota Përfundimtare'!N6:N45,"2")</f>
        <v>0</v>
      </c>
      <c r="N14" s="50">
        <f>COUNTIFS('Nota Përfundimtare'!D6:D45,"F",'Nota Përfundimtare'!N6:N45,"2")</f>
        <v>0</v>
      </c>
      <c r="O14" s="51" t="e">
        <f>((M14+N14)*100)/'Nota Përfundimtare'!C3</f>
        <v>#DIV/0!</v>
      </c>
      <c r="P14" s="50">
        <f t="shared" si="0"/>
        <v>0</v>
      </c>
      <c r="Q14" s="50">
        <f t="shared" si="0"/>
        <v>0</v>
      </c>
      <c r="R14" s="51" t="e">
        <f>((P14+Q14)*100)/'Nota Përfundimtare'!C3</f>
        <v>#DIV/0!</v>
      </c>
      <c r="S14" s="50">
        <f>COUNTIFS('Nota Përfundimtare'!D6:D45,"M",'Nota Përfundimtare'!N6:N45,"1")</f>
        <v>0</v>
      </c>
      <c r="T14" s="50">
        <f>COUNTIFS('Nota Përfundimtare'!D6:D45,"F",'Nota Përfundimtare'!N6:N45,"1")</f>
        <v>0</v>
      </c>
      <c r="U14" s="51" t="e">
        <f>((S14+T14)*100)/'Nota Përfundimtare'!C3</f>
        <v>#DIV/0!</v>
      </c>
      <c r="V14" s="50">
        <f>COUNTIFS('Nota Përfundimtare'!D6:D45,"M",'Nota Përfundimtare'!N6:N45,"0")</f>
        <v>0</v>
      </c>
      <c r="W14" s="50">
        <f>COUNTIFS('Nota Përfundimtare'!D6:D45,"F",'Nota Përfundimtare'!N6:N45,"0")</f>
        <v>0</v>
      </c>
      <c r="X14" s="51" t="e">
        <f>((V14+W14)*100)/'Nota Përfundimtare'!C3</f>
        <v>#DIV/0!</v>
      </c>
      <c r="Y14" s="93">
        <f t="shared" si="1"/>
        <v>0</v>
      </c>
      <c r="Z14" s="445" t="e">
        <f>((G32*(D14+E14))+(F32*(G14+H14))+(E32*(J14+K14))+(D32*(M14+N14))+(C32*(S14+T14)))/'Nota Përfundimtare'!C3</f>
        <v>#DIV/0!</v>
      </c>
    </row>
    <row r="15" spans="1:26" ht="24.95" customHeight="1" thickBot="1" x14ac:dyDescent="0.3">
      <c r="A15" s="589" t="s">
        <v>32</v>
      </c>
      <c r="B15" s="146" t="str">
        <f>'Perioda 1'!O6</f>
        <v>Shoqëria dhe mjedisi</v>
      </c>
      <c r="C15" s="28" t="s">
        <v>68</v>
      </c>
      <c r="D15" s="54">
        <f>COUNTIFS('Nota Përfundimtare'!D6:D45,"M",'Nota Përfundimtare'!O6:O45,"5")</f>
        <v>0</v>
      </c>
      <c r="E15" s="54">
        <f>COUNTIFS('Nota Përfundimtare'!D6:D45,"F",'Nota Përfundimtare'!O6:O45,"5")</f>
        <v>0</v>
      </c>
      <c r="F15" s="55" t="e">
        <f>((D15+E15)*100)/'Nota Përfundimtare'!C3</f>
        <v>#DIV/0!</v>
      </c>
      <c r="G15" s="54">
        <f>COUNTIFS('Nota Përfundimtare'!D6:D45,"M",'Nota Përfundimtare'!O6:O45,"4")</f>
        <v>0</v>
      </c>
      <c r="H15" s="54">
        <f>COUNTIFS('Nota Përfundimtare'!D6:D45,"F",'Nota Përfundimtare'!O6:O45,"4")</f>
        <v>0</v>
      </c>
      <c r="I15" s="55" t="e">
        <f>((G15+H15)*100)/'Nota Përfundimtare'!C3</f>
        <v>#DIV/0!</v>
      </c>
      <c r="J15" s="54">
        <f>COUNTIFS('Nota Përfundimtare'!D6:D45,"M",'Nota Përfundimtare'!O6:O45,"3")</f>
        <v>0</v>
      </c>
      <c r="K15" s="54">
        <f>COUNTIFS('Nota Përfundimtare'!D6:D45,"F",'Nota Përfundimtare'!O6:O45,"3")</f>
        <v>0</v>
      </c>
      <c r="L15" s="55" t="e">
        <f>((J15+K15)*100)/'Nota Përfundimtare'!C3</f>
        <v>#DIV/0!</v>
      </c>
      <c r="M15" s="54">
        <f>COUNTIFS('Nota Përfundimtare'!D6:D45,"M",'Nota Përfundimtare'!O6:O45,"2")</f>
        <v>0</v>
      </c>
      <c r="N15" s="54">
        <f>COUNTIFS('Nota Përfundimtare'!D6:D45,"F",'Nota Përfundimtare'!O6:O45,"2")</f>
        <v>0</v>
      </c>
      <c r="O15" s="55" t="e">
        <f>((M15+N15)*100)/'Nota Përfundimtare'!C3</f>
        <v>#DIV/0!</v>
      </c>
      <c r="P15" s="54">
        <f t="shared" si="0"/>
        <v>0</v>
      </c>
      <c r="Q15" s="54">
        <f t="shared" si="0"/>
        <v>0</v>
      </c>
      <c r="R15" s="55" t="e">
        <f>((P15+Q15)*100)/'Nota Përfundimtare'!C3</f>
        <v>#DIV/0!</v>
      </c>
      <c r="S15" s="54">
        <f>COUNTIFS('Nota Përfundimtare'!D6:D45,"M",'Nota Përfundimtare'!O6:O45,"1")</f>
        <v>0</v>
      </c>
      <c r="T15" s="54">
        <f>COUNTIFS('Nota Përfundimtare'!D6:D45,"F",'Nota Përfundimtare'!O6:O45,"1")</f>
        <v>0</v>
      </c>
      <c r="U15" s="55" t="e">
        <f>((S15+T15)*100)/'Nota Përfundimtare'!C3</f>
        <v>#DIV/0!</v>
      </c>
      <c r="V15" s="54">
        <f>COUNTIFS('Nota Përfundimtare'!D6:D45,"M",'Nota Përfundimtare'!O6:O45,"0")</f>
        <v>0</v>
      </c>
      <c r="W15" s="54">
        <f>COUNTIFS('Nota Përfundimtare'!D6:D45,"F",'Nota Përfundimtare'!O6:O45,"0")</f>
        <v>0</v>
      </c>
      <c r="X15" s="55" t="e">
        <f>((V15+W15)*100)/'Nota Përfundimtare'!C3</f>
        <v>#DIV/0!</v>
      </c>
      <c r="Y15" s="94">
        <f t="shared" si="1"/>
        <v>0</v>
      </c>
      <c r="Z15" s="446" t="e">
        <f>((G32*(D15+E15))+(F32*(G15+H15))+(E32*(J15+K15))+(D32*(M15+N15))+(C32*(S15+T15)))/'Nota Përfundimtare'!C3</f>
        <v>#DIV/0!</v>
      </c>
    </row>
    <row r="16" spans="1:26" ht="24.95" customHeight="1" thickBot="1" x14ac:dyDescent="0.3">
      <c r="A16" s="589"/>
      <c r="B16" s="148">
        <f>'Perioda 1'!P6</f>
        <v>0</v>
      </c>
      <c r="C16" s="27" t="s">
        <v>68</v>
      </c>
      <c r="D16" s="58">
        <f>COUNTIFS('Nota Përfundimtare'!D6:D45,"M",'Nota Përfundimtare'!P6:P45,"5")</f>
        <v>0</v>
      </c>
      <c r="E16" s="58">
        <f>COUNTIFS('Nota Përfundimtare'!D6:D45,"F",'Nota Përfundimtare'!P6:P45,"5")</f>
        <v>0</v>
      </c>
      <c r="F16" s="59" t="e">
        <f>((D16+E16)*100)/'Nota Përfundimtare'!C3</f>
        <v>#DIV/0!</v>
      </c>
      <c r="G16" s="58">
        <f>COUNTIFS('Nota Përfundimtare'!D6:D45,"M",'Nota Përfundimtare'!P6:P45,"4")</f>
        <v>0</v>
      </c>
      <c r="H16" s="58">
        <f>COUNTIFS('Nota Përfundimtare'!D6:D45,"F",'Nota Përfundimtare'!P6:P45,"4")</f>
        <v>0</v>
      </c>
      <c r="I16" s="59" t="e">
        <f>((G16+H16)*100)/'Nota Përfundimtare'!C3</f>
        <v>#DIV/0!</v>
      </c>
      <c r="J16" s="58">
        <f>COUNTIFS('Nota Përfundimtare'!D6:D45,"M",'Nota Përfundimtare'!P6:P45,"3")</f>
        <v>0</v>
      </c>
      <c r="K16" s="58">
        <f>COUNTIFS('Nota Përfundimtare'!D6:D45,"F",'Nota Përfundimtare'!P6:P45,"3")</f>
        <v>0</v>
      </c>
      <c r="L16" s="59" t="e">
        <f>((J16+K16)*100)/'Nota Përfundimtare'!C3</f>
        <v>#DIV/0!</v>
      </c>
      <c r="M16" s="58">
        <f>COUNTIFS('Nota Përfundimtare'!D6:D45,"M",'Nota Përfundimtare'!P6:P45,"2")</f>
        <v>0</v>
      </c>
      <c r="N16" s="58">
        <f>COUNTIFS('Nota Përfundimtare'!D6:D45,"F",'Nota Përfundimtare'!P6:P45,"2")</f>
        <v>0</v>
      </c>
      <c r="O16" s="59" t="e">
        <f>((M16+N16)*100)/'Nota Përfundimtare'!C3</f>
        <v>#DIV/0!</v>
      </c>
      <c r="P16" s="58">
        <f t="shared" si="0"/>
        <v>0</v>
      </c>
      <c r="Q16" s="58">
        <f t="shared" si="0"/>
        <v>0</v>
      </c>
      <c r="R16" s="59" t="e">
        <f>((P16+Q16)*100)/'Nota Përfundimtare'!C3</f>
        <v>#DIV/0!</v>
      </c>
      <c r="S16" s="58">
        <f>COUNTIFS('Nota Përfundimtare'!D6:D45,"M",'Nota Përfundimtare'!P6:P45,"1")</f>
        <v>0</v>
      </c>
      <c r="T16" s="58">
        <f>COUNTIFS('Nota Përfundimtare'!D6:D45,"F",'Nota Përfundimtare'!P6:P45,"1")</f>
        <v>0</v>
      </c>
      <c r="U16" s="59" t="e">
        <f>((S16+T16)*100)/'Nota Përfundimtare'!C3</f>
        <v>#DIV/0!</v>
      </c>
      <c r="V16" s="58">
        <f>COUNTIFS('Nota Përfundimtare'!D6:D45,"M",'Nota Përfundimtare'!P6:P45,"0")</f>
        <v>0</v>
      </c>
      <c r="W16" s="58">
        <f>COUNTIFS('Nota Përfundimtare'!D6:D45,"F",'Nota Përfundimtare'!P6:P45,"0")</f>
        <v>0</v>
      </c>
      <c r="X16" s="59" t="e">
        <f>((V16+W16)*100)/'Nota Përfundimtare'!C3</f>
        <v>#DIV/0!</v>
      </c>
      <c r="Y16" s="96">
        <f t="shared" si="1"/>
        <v>0</v>
      </c>
      <c r="Z16" s="447" t="e">
        <f>((G32*(D16+E16))+(F32*(G16+H16))+(E32*(J16+K16))+(D32*(M16+N16))+(C32*(S16+T16)))/'Nota Përfundimtare'!C3</f>
        <v>#DIV/0!</v>
      </c>
    </row>
    <row r="17" spans="1:26" ht="24.95" customHeight="1" thickBot="1" x14ac:dyDescent="0.3">
      <c r="A17" s="589"/>
      <c r="B17" s="147">
        <f>'Perioda 1'!Q6</f>
        <v>0</v>
      </c>
      <c r="C17" s="29" t="s">
        <v>68</v>
      </c>
      <c r="D17" s="60">
        <f>COUNTIFS('Nota Përfundimtare'!D6:D45,"M",'Nota Përfundimtare'!Q6:Q45,"5")</f>
        <v>0</v>
      </c>
      <c r="E17" s="60">
        <f>COUNTIFS('Nota Përfundimtare'!D6:D45,"F",'Nota Përfundimtare'!Q6:Q45,"5")</f>
        <v>0</v>
      </c>
      <c r="F17" s="61" t="e">
        <f>((D17+E17)*100)/'Nota Përfundimtare'!C3</f>
        <v>#DIV/0!</v>
      </c>
      <c r="G17" s="60">
        <f>COUNTIFS('Nota Përfundimtare'!D6:D45,"M",'Nota Përfundimtare'!Q6:Q45,"4")</f>
        <v>0</v>
      </c>
      <c r="H17" s="60">
        <f>COUNTIFS('Nota Përfundimtare'!D6:D45,"F",'Nota Përfundimtare'!Q6:Q45,"4")</f>
        <v>0</v>
      </c>
      <c r="I17" s="61" t="e">
        <f>((G17+H17)*100)/'Nota Përfundimtare'!C3</f>
        <v>#DIV/0!</v>
      </c>
      <c r="J17" s="60">
        <f>COUNTIFS('Nota Përfundimtare'!D6:D45,"M",'Nota Përfundimtare'!Q6:Q45,"3")</f>
        <v>0</v>
      </c>
      <c r="K17" s="60">
        <f>COUNTIFS('Nota Përfundimtare'!D6:D45,"F",'Nota Përfundimtare'!Q6:Q45,"3")</f>
        <v>0</v>
      </c>
      <c r="L17" s="61" t="e">
        <f>((J17+K17)*100)/'Nota Përfundimtare'!C3</f>
        <v>#DIV/0!</v>
      </c>
      <c r="M17" s="60">
        <f>COUNTIFS('Nota Përfundimtare'!D6:D45,"M",'Nota Përfundimtare'!Q6:Q45,"2")</f>
        <v>0</v>
      </c>
      <c r="N17" s="60">
        <f>COUNTIFS('Nota Përfundimtare'!D6:D45,"F",'Nota Përfundimtare'!Q6:Q45,"2")</f>
        <v>0</v>
      </c>
      <c r="O17" s="61" t="e">
        <f>((M17+N17)*100)/'Nota Përfundimtare'!C3</f>
        <v>#DIV/0!</v>
      </c>
      <c r="P17" s="60">
        <f t="shared" si="0"/>
        <v>0</v>
      </c>
      <c r="Q17" s="60">
        <f t="shared" si="0"/>
        <v>0</v>
      </c>
      <c r="R17" s="61" t="e">
        <f>((P17+Q17)*100)/'Nota Përfundimtare'!C3</f>
        <v>#DIV/0!</v>
      </c>
      <c r="S17" s="60">
        <f>COUNTIFS('Nota Përfundimtare'!D6:D45,"M",'Nota Përfundimtare'!Q6:Q45,"1")</f>
        <v>0</v>
      </c>
      <c r="T17" s="60">
        <f>COUNTIFS('Nota Përfundimtare'!D6:D45,"F",'Nota Përfundimtare'!Q6:Q45,"1")</f>
        <v>0</v>
      </c>
      <c r="U17" s="61" t="e">
        <f>((S17+T17)*100)/'Nota Përfundimtare'!C3</f>
        <v>#DIV/0!</v>
      </c>
      <c r="V17" s="60">
        <f>COUNTIFS('Nota Përfundimtare'!D6:D45,"M",'Nota Përfundimtare'!Q6:Q45,"0")</f>
        <v>0</v>
      </c>
      <c r="W17" s="60">
        <f>COUNTIFS('Nota Përfundimtare'!D6:D45,"F",'Nota Përfundimtare'!Q6:Q45,"0")</f>
        <v>0</v>
      </c>
      <c r="X17" s="61" t="e">
        <f>((V17+W17)*100)/'Nota Përfundimtare'!C3</f>
        <v>#DIV/0!</v>
      </c>
      <c r="Y17" s="97">
        <f t="shared" si="1"/>
        <v>0</v>
      </c>
      <c r="Z17" s="448" t="e">
        <f>((G32*(D17+E17))+(F32*(G17+H17))+(E32*(J17+K17))+(D32*(M17+N17))+(C32*(S17+T17)))/'Nota Përfundimtare'!C3</f>
        <v>#DIV/0!</v>
      </c>
    </row>
    <row r="18" spans="1:26" ht="24.95" customHeight="1" thickBot="1" x14ac:dyDescent="0.3">
      <c r="A18" s="80"/>
      <c r="B18" s="78" t="str">
        <f>'Perioda 1'!R6</f>
        <v>Ed. fizike, sportet &amp; shëndeti</v>
      </c>
      <c r="C18" s="28" t="s">
        <v>68</v>
      </c>
      <c r="D18" s="62">
        <f>COUNTIFS('Nota Përfundimtare'!D6:D45,"M",'Nota Përfundimtare'!R6:R45,"5")</f>
        <v>0</v>
      </c>
      <c r="E18" s="63">
        <f>COUNTIFS('Nota Përfundimtare'!D6:D45,"F",'Nota Përfundimtare'!R6:R45,"5")</f>
        <v>0</v>
      </c>
      <c r="F18" s="47" t="e">
        <f>((D18+E18)*100)/'Nota Përfundimtare'!C3</f>
        <v>#DIV/0!</v>
      </c>
      <c r="G18" s="63">
        <f>COUNTIFS('Nota Përfundimtare'!D6:D45,"M",'Nota Përfundimtare'!R6:R45,"4")</f>
        <v>0</v>
      </c>
      <c r="H18" s="63">
        <f>COUNTIFS('Nota Përfundimtare'!D6:D45,"F",'Nota Përfundimtare'!R6:R45,"4")</f>
        <v>0</v>
      </c>
      <c r="I18" s="47" t="e">
        <f>((G18+H18)*100)/'Nota Përfundimtare'!C3</f>
        <v>#DIV/0!</v>
      </c>
      <c r="J18" s="63">
        <f>COUNTIFS('Nota Përfundimtare'!D6:D45,"M",'Nota Përfundimtare'!R6:R45,"3")</f>
        <v>0</v>
      </c>
      <c r="K18" s="63">
        <f>COUNTIFS('Nota Përfundimtare'!D6:D45,"F",'Nota Përfundimtare'!R6:R45,"3")</f>
        <v>0</v>
      </c>
      <c r="L18" s="47" t="e">
        <f>((J18+K18)*100)/'Nota Përfundimtare'!C3</f>
        <v>#DIV/0!</v>
      </c>
      <c r="M18" s="63">
        <f>COUNTIFS('Nota Përfundimtare'!D6:D45,"M",'Nota Përfundimtare'!R6:R45,"2")</f>
        <v>0</v>
      </c>
      <c r="N18" s="63">
        <f>COUNTIFS('Nota Përfundimtare'!D6:D45,"F",'Nota Përfundimtare'!R6:R45,"2")</f>
        <v>0</v>
      </c>
      <c r="O18" s="47" t="e">
        <f>((M18+N18)*100)/'Nota Përfundimtare'!C3</f>
        <v>#DIV/0!</v>
      </c>
      <c r="P18" s="63">
        <f t="shared" si="0"/>
        <v>0</v>
      </c>
      <c r="Q18" s="63">
        <f t="shared" si="0"/>
        <v>0</v>
      </c>
      <c r="R18" s="47" t="e">
        <f>((P18+Q18)*100)/'Nota Përfundimtare'!C3</f>
        <v>#DIV/0!</v>
      </c>
      <c r="S18" s="63">
        <f>COUNTIFS('Nota Përfundimtare'!D6:D45,"M",'Nota Përfundimtare'!R6:R45,"1")</f>
        <v>0</v>
      </c>
      <c r="T18" s="63">
        <f>COUNTIFS('Nota Përfundimtare'!D6:D45,"F",'Nota Përfundimtare'!R6:R45,"1")</f>
        <v>0</v>
      </c>
      <c r="U18" s="47" t="e">
        <f>((S18+T18)*100)/'Nota Përfundimtare'!C3</f>
        <v>#DIV/0!</v>
      </c>
      <c r="V18" s="63">
        <f>COUNTIFS('Nota Përfundimtare'!D6:D45,"M",'Nota Përfundimtare'!R6:R45,"0")</f>
        <v>0</v>
      </c>
      <c r="W18" s="63">
        <f>COUNTIFS('Nota Përfundimtare'!D6:D45,"F",'Nota Përfundimtare'!R6:R45,"0")</f>
        <v>0</v>
      </c>
      <c r="X18" s="47" t="e">
        <f>((V18+W18)*100)/'Nota Përfundimtare'!C3</f>
        <v>#DIV/0!</v>
      </c>
      <c r="Y18" s="98">
        <f>SUM(W18,V18,T18,S18,N18,M18,K18,J18,,H18,G18,E18,D18)</f>
        <v>0</v>
      </c>
      <c r="Z18" s="443" t="e">
        <f>((G32*(D18+E18))+(F32*(G18+H18))+(E32*(J18+K18))+(D32*(M18+N18))+(C32*(S18+T18)))/'Nota Përfundimtare'!C3</f>
        <v>#DIV/0!</v>
      </c>
    </row>
    <row r="19" spans="1:26" ht="24.95" customHeight="1" thickBot="1" x14ac:dyDescent="0.3">
      <c r="A19" s="108" t="s">
        <v>15</v>
      </c>
      <c r="B19" s="79" t="str">
        <f>'Perioda 1'!S6</f>
        <v>Shkathtësi për jetë</v>
      </c>
      <c r="C19" s="28" t="s">
        <v>68</v>
      </c>
      <c r="D19" s="64">
        <f>COUNTIFS('Nota Përfundimtare'!D6:D45,"M",'Nota Përfundimtare'!S6:S45,"5")</f>
        <v>0</v>
      </c>
      <c r="E19" s="65">
        <f>COUNTIFS('Nota Përfundimtare'!D6:D45,"F",'Nota Përfundimtare'!S6:S45,"5")</f>
        <v>0</v>
      </c>
      <c r="F19" s="55" t="e">
        <f>((D19+E19)*100)/'Nota Përfundimtare'!C3</f>
        <v>#DIV/0!</v>
      </c>
      <c r="G19" s="65">
        <f>COUNTIFS('Nota Përfundimtare'!D6:D45,"M",'Nota Përfundimtare'!S6:S45,"4")</f>
        <v>0</v>
      </c>
      <c r="H19" s="65">
        <f>COUNTIFS('Nota Përfundimtare'!D6:D45,"F",'Nota Përfundimtare'!S6:S45,"4")</f>
        <v>0</v>
      </c>
      <c r="I19" s="55" t="e">
        <f>((G19+H19)*100)/'Nota Përfundimtare'!C3</f>
        <v>#DIV/0!</v>
      </c>
      <c r="J19" s="65">
        <f>COUNTIFS('Nota Përfundimtare'!D6:D45,"M",'Nota Përfundimtare'!S6:S45,"3")</f>
        <v>0</v>
      </c>
      <c r="K19" s="65">
        <f>COUNTIFS('Nota Përfundimtare'!D6:D45,"F",'Nota Përfundimtare'!S6:S45,"3")</f>
        <v>0</v>
      </c>
      <c r="L19" s="55" t="e">
        <f>((J19+K19)*100)/'Nota Përfundimtare'!C3</f>
        <v>#DIV/0!</v>
      </c>
      <c r="M19" s="65">
        <f>COUNTIFS('Nota Përfundimtare'!D6:D45,"M",'Nota Përfundimtare'!S6:S45,"2")</f>
        <v>0</v>
      </c>
      <c r="N19" s="65">
        <f>COUNTIFS('Nota Përfundimtare'!D6:D45,"F",'Nota Përfundimtare'!S6:S45,"2")</f>
        <v>0</v>
      </c>
      <c r="O19" s="55" t="e">
        <f>((M19+N19)*100)/'Nota Përfundimtare'!C3</f>
        <v>#DIV/0!</v>
      </c>
      <c r="P19" s="65">
        <f t="shared" si="0"/>
        <v>0</v>
      </c>
      <c r="Q19" s="65">
        <f t="shared" si="0"/>
        <v>0</v>
      </c>
      <c r="R19" s="55" t="e">
        <f>((P19+Q19)*100)/'Nota Përfundimtare'!C3</f>
        <v>#DIV/0!</v>
      </c>
      <c r="S19" s="65">
        <f>COUNTIFS('Nota Përfundimtare'!D6:D45,"M",'Nota Përfundimtare'!S6:S45,"1")</f>
        <v>0</v>
      </c>
      <c r="T19" s="65">
        <f>COUNTIFS('Nota Përfundimtare'!D6:D45,"F",'Nota Përfundimtare'!S6:S45,"1")</f>
        <v>0</v>
      </c>
      <c r="U19" s="55" t="e">
        <f>((S19+T19)*100)/'Nota Përfundimtare'!C3</f>
        <v>#DIV/0!</v>
      </c>
      <c r="V19" s="65">
        <f>COUNTIFS('Nota Përfundimtare'!D6:D45,"M",'Nota Përfundimtare'!S6:S45,"0")</f>
        <v>0</v>
      </c>
      <c r="W19" s="65">
        <f>COUNTIFS('Nota Përfundimtare'!D6:D45,"F",'Nota Përfundimtare'!S6:S45,"0")</f>
        <v>0</v>
      </c>
      <c r="X19" s="55" t="e">
        <f>((V19+W19)*100)/'Nota Përfundimtare'!C3</f>
        <v>#DIV/0!</v>
      </c>
      <c r="Y19" s="99">
        <f t="shared" si="1"/>
        <v>0</v>
      </c>
      <c r="Z19" s="446" t="e">
        <f>((G32*(D19+E19))+(F32*(G19+H19))+(E32*(J19+K19))+(D32*(M19+N19))+(C32*(S19+T19)))/'Nota Përfundimtare'!C3</f>
        <v>#DIV/0!</v>
      </c>
    </row>
    <row r="20" spans="1:26" ht="24.95" customHeight="1" thickBot="1" x14ac:dyDescent="0.3">
      <c r="A20" s="589" t="s">
        <v>47</v>
      </c>
      <c r="B20" s="146" t="str">
        <f>'Perioda 1'!T6</f>
        <v>MZ</v>
      </c>
      <c r="C20" s="28" t="s">
        <v>68</v>
      </c>
      <c r="D20" s="46">
        <f>COUNTIFS('Nota Përfundimtare'!D6:D45,"M",'Nota Përfundimtare'!T6:T45,"5")</f>
        <v>0</v>
      </c>
      <c r="E20" s="46">
        <f>COUNTIFS('Nota Përfundimtare'!D6:D45,"F",'Nota Përfundimtare'!T6:T45,"5")</f>
        <v>0</v>
      </c>
      <c r="F20" s="47" t="e">
        <f>((D20+E20)*100)/'Nota Përfundimtare'!C3</f>
        <v>#DIV/0!</v>
      </c>
      <c r="G20" s="46">
        <f>COUNTIFS('Nota Përfundimtare'!D6:D45,"M",'Nota Përfundimtare'!T6:T45,"4")</f>
        <v>0</v>
      </c>
      <c r="H20" s="46">
        <f>COUNTIFS('Nota Përfundimtare'!D6:D45,"F",'Nota Përfundimtare'!T6:T45,"4")</f>
        <v>0</v>
      </c>
      <c r="I20" s="47" t="e">
        <f>((G20+H20)*100)/'Nota Përfundimtare'!C3</f>
        <v>#DIV/0!</v>
      </c>
      <c r="J20" s="46">
        <f>COUNTIFS('Nota Përfundimtare'!D6:D45,"M",'Nota Përfundimtare'!T6:T45,"3")</f>
        <v>0</v>
      </c>
      <c r="K20" s="46">
        <f>COUNTIFS('Nota Përfundimtare'!D6:D45,"F",'Nota Përfundimtare'!T6:T45,"3")</f>
        <v>0</v>
      </c>
      <c r="L20" s="47" t="e">
        <f>((J20+K20)*100)/'Nota Përfundimtare'!C3</f>
        <v>#DIV/0!</v>
      </c>
      <c r="M20" s="46">
        <f>COUNTIFS('Nota Përfundimtare'!D6:D45,"M",'Nota Përfundimtare'!T6:T45,"2")</f>
        <v>0</v>
      </c>
      <c r="N20" s="46">
        <f>COUNTIFS('Nota Përfundimtare'!D6:D45,"F",'Nota Përfundimtare'!T6:T45,"2")</f>
        <v>0</v>
      </c>
      <c r="O20" s="47" t="e">
        <f>((M20+N20)*100)/'Nota Përfundimtare'!C3</f>
        <v>#DIV/0!</v>
      </c>
      <c r="P20" s="46">
        <f t="shared" si="0"/>
        <v>0</v>
      </c>
      <c r="Q20" s="46">
        <f t="shared" si="0"/>
        <v>0</v>
      </c>
      <c r="R20" s="47" t="e">
        <f>((P20+Q20)*100)/'Nota Përfundimtare'!C3</f>
        <v>#DIV/0!</v>
      </c>
      <c r="S20" s="46">
        <f>COUNTIFS('Nota Përfundimtare'!D6:D45,"M",'Nota Përfundimtare'!T6:T45,"1")</f>
        <v>0</v>
      </c>
      <c r="T20" s="46">
        <f>COUNTIFS('Nota Përfundimtare'!D6:D45,"F",'Nota Përfundimtare'!T6:T45,"1")</f>
        <v>0</v>
      </c>
      <c r="U20" s="47" t="e">
        <f>((S20+T20)*100)/'Nota Përfundimtare'!C3</f>
        <v>#DIV/0!</v>
      </c>
      <c r="V20" s="46">
        <f>COUNTIFS('Nota Përfundimtare'!D6:D45,"M",'Nota Përfundimtare'!T6:T45,"0")</f>
        <v>0</v>
      </c>
      <c r="W20" s="46">
        <f>COUNTIFS('Nota Përfundimtare'!D6:D45,"F",'Nota Përfundimtare'!T6:T45,"0")</f>
        <v>0</v>
      </c>
      <c r="X20" s="47" t="e">
        <f>((V20+W20)*100)/'Nota Përfundimtare'!C3</f>
        <v>#DIV/0!</v>
      </c>
      <c r="Y20" s="91">
        <f t="shared" si="1"/>
        <v>0</v>
      </c>
      <c r="Z20" s="443" t="e">
        <f>((G32*(D20+E20))+(F32*(G20+H20))+(E32*(J20+K20))+(D32*(M20+N20))+(C32*(S20+T20)))/'Nota Përfundimtare'!C3</f>
        <v>#DIV/0!</v>
      </c>
    </row>
    <row r="21" spans="1:26" ht="24.95" customHeight="1" thickBot="1" x14ac:dyDescent="0.3">
      <c r="A21" s="589"/>
      <c r="B21" s="148" t="str">
        <f>'Perioda 1'!U6</f>
        <v>MZ</v>
      </c>
      <c r="C21" s="27" t="s">
        <v>68</v>
      </c>
      <c r="D21" s="48">
        <f>COUNTIFS('Nota Përfundimtare'!D6:D45,"M",'Nota Përfundimtare'!U6:U45,"5")</f>
        <v>0</v>
      </c>
      <c r="E21" s="48">
        <f>COUNTIFS('Nota Përfundimtare'!D6:D45,"F",'Nota Përfundimtare'!U6:U45,"5")</f>
        <v>0</v>
      </c>
      <c r="F21" s="49" t="e">
        <f>((D21+E21)*100)/'Nota Përfundimtare'!C3</f>
        <v>#DIV/0!</v>
      </c>
      <c r="G21" s="48">
        <f>COUNTIFS('Nota Përfundimtare'!D6:D45,"M",'Nota Përfundimtare'!U6:U45,"4")</f>
        <v>0</v>
      </c>
      <c r="H21" s="48">
        <f>COUNTIFS('Nota Përfundimtare'!D6:D45,"F",'Nota Përfundimtare'!U6:U45,"4")</f>
        <v>0</v>
      </c>
      <c r="I21" s="49" t="e">
        <f>((G21+H21)*100)/'Nota Përfundimtare'!C3</f>
        <v>#DIV/0!</v>
      </c>
      <c r="J21" s="48">
        <f>COUNTIFS('Nota Përfundimtare'!D6:D45,"M",'Nota Përfundimtare'!U6:U45,"3")</f>
        <v>0</v>
      </c>
      <c r="K21" s="48">
        <f>COUNTIFS('Nota Përfundimtare'!D6:D45,"F",'Nota Përfundimtare'!U6:U45,"3")</f>
        <v>0</v>
      </c>
      <c r="L21" s="49" t="e">
        <f>((J21+K21)*100)/'Nota Përfundimtare'!C3</f>
        <v>#DIV/0!</v>
      </c>
      <c r="M21" s="48">
        <f>COUNTIFS('Nota Përfundimtare'!D6:D45,"M",'Nota Përfundimtare'!U6:U45,"2")</f>
        <v>0</v>
      </c>
      <c r="N21" s="48">
        <f>COUNTIFS('Nota Përfundimtare'!D6:D45,"F",'Nota Përfundimtare'!U6:U45,"2")</f>
        <v>0</v>
      </c>
      <c r="O21" s="49" t="e">
        <f>((M21+N21)*100)/'Nota Përfundimtare'!C3</f>
        <v>#DIV/0!</v>
      </c>
      <c r="P21" s="48">
        <f>SUM(D21,G21,J21,M21)</f>
        <v>0</v>
      </c>
      <c r="Q21" s="48">
        <f>SUM(E21,H21,K21,N21)</f>
        <v>0</v>
      </c>
      <c r="R21" s="49" t="e">
        <f>((P21+Q21)*100)/'Nota Përfundimtare'!C3</f>
        <v>#DIV/0!</v>
      </c>
      <c r="S21" s="48">
        <f>COUNTIFS('Nota Përfundimtare'!D6:D45,"M",'Nota Përfundimtare'!U6:U45,"1")</f>
        <v>0</v>
      </c>
      <c r="T21" s="48">
        <f>COUNTIFS('Nota Përfundimtare'!D6:D45,"F",'Nota Përfundimtare'!U6:U45,"1")</f>
        <v>0</v>
      </c>
      <c r="U21" s="49" t="e">
        <f>((S21+T21)*100)/'Nota Përfundimtare'!C3</f>
        <v>#DIV/0!</v>
      </c>
      <c r="V21" s="48">
        <f>COUNTIFS('Nota Përfundimtare'!D6:D45,"M",'Nota Përfundimtare'!U6:U45,"0")</f>
        <v>0</v>
      </c>
      <c r="W21" s="48">
        <f>COUNTIFS('Nota Përfundimtare'!D6:D45,"F",'Nota Përfundimtare'!U6:U45,"0")</f>
        <v>0</v>
      </c>
      <c r="X21" s="49" t="e">
        <f>((V21+W21)*100)/'Nota Përfundimtare'!C3</f>
        <v>#DIV/0!</v>
      </c>
      <c r="Y21" s="92">
        <f t="shared" si="1"/>
        <v>0</v>
      </c>
      <c r="Z21" s="444" t="e">
        <f>((G32*(D21+E21))+(F32*(G21+H21))+(E32*(J21+K21))+(D32*(M21+N21))+(C32*(S21+T21)))/'Nota Përfundimtare'!C3</f>
        <v>#DIV/0!</v>
      </c>
    </row>
    <row r="22" spans="1:26" ht="24.95" customHeight="1" thickBot="1" x14ac:dyDescent="0.3">
      <c r="A22" s="589"/>
      <c r="B22" s="148" t="str">
        <f>'Perioda 1'!V6</f>
        <v>M.Z</v>
      </c>
      <c r="C22" s="27" t="s">
        <v>68</v>
      </c>
      <c r="D22" s="58">
        <f>COUNTIFS('Nota Përfundimtare'!D6:D45,"M",'Nota Përfundimtare'!V6:V45,"5")</f>
        <v>0</v>
      </c>
      <c r="E22" s="58">
        <f>COUNTIFS('Nota Përfundimtare'!D6:D45,"F",'Nota Përfundimtare'!V6:V45,"5")</f>
        <v>0</v>
      </c>
      <c r="F22" s="59" t="e">
        <f>((D22+E22)*100)/'Nota Përfundimtare'!C3</f>
        <v>#DIV/0!</v>
      </c>
      <c r="G22" s="58">
        <f>COUNTIFS('Nota Përfundimtare'!D6:D45,"M",'Nota Përfundimtare'!V6:V45,"4")</f>
        <v>0</v>
      </c>
      <c r="H22" s="58">
        <f>COUNTIFS('Nota Përfundimtare'!D6:D45,"F",'Nota Përfundimtare'!V6:V45,"4")</f>
        <v>0</v>
      </c>
      <c r="I22" s="59" t="e">
        <f>((G22+H22)*100)/'Nota Përfundimtare'!C3</f>
        <v>#DIV/0!</v>
      </c>
      <c r="J22" s="58">
        <f>COUNTIFS('Nota Përfundimtare'!D6:D45,"M",'Nota Përfundimtare'!V6:V45,"3")</f>
        <v>0</v>
      </c>
      <c r="K22" s="58">
        <f>COUNTIFS('Nota Përfundimtare'!D6:D45,"F",'Nota Përfundimtare'!V6:V45,"3")</f>
        <v>0</v>
      </c>
      <c r="L22" s="59" t="e">
        <f>((J22+K22)*100)/'Nota Përfundimtare'!C3</f>
        <v>#DIV/0!</v>
      </c>
      <c r="M22" s="58">
        <f>COUNTIFS('Nota Përfundimtare'!D6:D45,"M",'Nota Përfundimtare'!V6:V45,"2")</f>
        <v>0</v>
      </c>
      <c r="N22" s="58">
        <f>COUNTIFS('Nota Përfundimtare'!D6:D45,"F",'Nota Përfundimtare'!V6:V45,"2")</f>
        <v>0</v>
      </c>
      <c r="O22" s="59" t="e">
        <f>((M22+N22)*100)/'Nota Përfundimtare'!C3</f>
        <v>#DIV/0!</v>
      </c>
      <c r="P22" s="58">
        <f t="shared" ref="P22:Q23" si="2">SUM(D22,G22,J22,M22)</f>
        <v>0</v>
      </c>
      <c r="Q22" s="58">
        <f t="shared" si="2"/>
        <v>0</v>
      </c>
      <c r="R22" s="59" t="e">
        <f>((P22+Q22)*100)/'Nota Përfundimtare'!C3</f>
        <v>#DIV/0!</v>
      </c>
      <c r="S22" s="58">
        <f>COUNTIFS('Nota Përfundimtare'!D6:D45,"M",'Nota Përfundimtare'!V6:V45,"1")</f>
        <v>0</v>
      </c>
      <c r="T22" s="58">
        <f>COUNTIFS('Nota Përfundimtare'!D6:D45,"F",'Nota Përfundimtare'!V6:V45,"1")</f>
        <v>0</v>
      </c>
      <c r="U22" s="59" t="e">
        <f>((S22+T22)*100)/'Nota Përfundimtare'!C3</f>
        <v>#DIV/0!</v>
      </c>
      <c r="V22" s="58">
        <f>COUNTIFS('Nota Përfundimtare'!D6:D45,"M",'Nota Përfundimtare'!V6:V45,"0")</f>
        <v>0</v>
      </c>
      <c r="W22" s="58">
        <f>COUNTIFS('Nota Përfundimtare'!D6:D45,"F",'Nota Përfundimtare'!V6:V45,"0")</f>
        <v>0</v>
      </c>
      <c r="X22" s="59" t="e">
        <f>((V22+W22)*100)/'Nota Përfundimtare'!C3</f>
        <v>#DIV/0!</v>
      </c>
      <c r="Y22" s="96">
        <f t="shared" si="1"/>
        <v>0</v>
      </c>
      <c r="Z22" s="447" t="e">
        <f>((G32*(D22+E22))+(F32*(G22+H22))+(E32*(J22+K22))+(D32*(M22+N22))+(C32*(S22+T22)))/'Nota Përfundimtare'!C3</f>
        <v>#DIV/0!</v>
      </c>
    </row>
    <row r="23" spans="1:26" ht="24.95" customHeight="1" thickBot="1" x14ac:dyDescent="0.3">
      <c r="A23" s="589"/>
      <c r="B23" s="147" t="str">
        <f>'Perioda 1'!W6</f>
        <v>M.Z</v>
      </c>
      <c r="C23" s="29" t="s">
        <v>68</v>
      </c>
      <c r="D23" s="60">
        <f>COUNTIFS('Nota Përfundimtare'!D6:D45,"M",'Nota Përfundimtare'!W6:W45,"5")</f>
        <v>0</v>
      </c>
      <c r="E23" s="60">
        <f>COUNTIFS('Nota Përfundimtare'!D6:D45,"F",'Nota Përfundimtare'!W6:W45,"5")</f>
        <v>0</v>
      </c>
      <c r="F23" s="61" t="e">
        <f>((D23+E23)*100)/'Nota Përfundimtare'!C3</f>
        <v>#DIV/0!</v>
      </c>
      <c r="G23" s="60">
        <f>COUNTIFS('Nota Përfundimtare'!D6:D45,"M",'Nota Përfundimtare'!W6:W45,"4")</f>
        <v>0</v>
      </c>
      <c r="H23" s="60">
        <f>COUNTIFS('Nota Përfundimtare'!D6:D45,"F",'Nota Përfundimtare'!W6:W45,"4")</f>
        <v>0</v>
      </c>
      <c r="I23" s="61" t="e">
        <f>((G23+H23)*100)/'Nota Përfundimtare'!C3</f>
        <v>#DIV/0!</v>
      </c>
      <c r="J23" s="60">
        <f>COUNTIFS('Nota Përfundimtare'!D6:D45,"M",'Nota Përfundimtare'!W6:W45,"3")</f>
        <v>0</v>
      </c>
      <c r="K23" s="60">
        <f>COUNTIFS('Nota Përfundimtare'!D6:D45,"F",'Nota Përfundimtare'!W6:W45,"3")</f>
        <v>0</v>
      </c>
      <c r="L23" s="61" t="e">
        <f>((J23+K23)*100)/'Nota Përfundimtare'!C3</f>
        <v>#DIV/0!</v>
      </c>
      <c r="M23" s="60">
        <f>COUNTIFS('Nota Përfundimtare'!D6:D45,"M",'Nota Përfundimtare'!W6:W45,"2")</f>
        <v>0</v>
      </c>
      <c r="N23" s="60">
        <f>COUNTIFS('Nota Përfundimtare'!D6:D45,"F",'Nota Përfundimtare'!W6:W45,"2")</f>
        <v>0</v>
      </c>
      <c r="O23" s="61" t="e">
        <f>((M23+N23)*100)/'Nota Përfundimtare'!C3</f>
        <v>#DIV/0!</v>
      </c>
      <c r="P23" s="60">
        <f t="shared" si="2"/>
        <v>0</v>
      </c>
      <c r="Q23" s="60">
        <f t="shared" si="2"/>
        <v>0</v>
      </c>
      <c r="R23" s="61" t="e">
        <f>((P23+Q23)*100)/'Nota Përfundimtare'!C3</f>
        <v>#DIV/0!</v>
      </c>
      <c r="S23" s="60">
        <f>COUNTIFS('Nota Përfundimtare'!D6:D45,"M",'Nota Përfundimtare'!W6:W45,"1")</f>
        <v>0</v>
      </c>
      <c r="T23" s="60">
        <f>COUNTIFS('Nota Përfundimtare'!D6:D45,"F",'Nota Përfundimtare'!W6:W45,"1")</f>
        <v>0</v>
      </c>
      <c r="U23" s="61" t="e">
        <f>((S23+T23)*100)/'Nota Përfundimtare'!C3</f>
        <v>#DIV/0!</v>
      </c>
      <c r="V23" s="60">
        <f>COUNTIFS('Nota Përfundimtare'!D6:D45,"M",'Nota Përfundimtare'!W6:W45,"0")</f>
        <v>0</v>
      </c>
      <c r="W23" s="60">
        <f>COUNTIFS('Nota Përfundimtare'!D6:D45,"F",'Nota Përfundimtare'!W6:W45,"0")</f>
        <v>0</v>
      </c>
      <c r="X23" s="61" t="e">
        <f>((V23+W23)*100)/'Nota Përfundimtare'!C3</f>
        <v>#DIV/0!</v>
      </c>
      <c r="Y23" s="97">
        <f t="shared" si="1"/>
        <v>0</v>
      </c>
      <c r="Z23" s="448" t="e">
        <f>((G32*(D23+E23))+(F32*(G23+H23))+(E32*(J23+K23))+(D32*(M23+N23))+(C32*(S23+T23)))/'Nota Përfundimtare'!C3</f>
        <v>#DIV/0!</v>
      </c>
    </row>
    <row r="24" spans="1:26" ht="24.95" customHeight="1" thickBot="1" x14ac:dyDescent="0.3">
      <c r="A24" s="80"/>
      <c r="B24" s="149" t="s">
        <v>48</v>
      </c>
      <c r="C24" s="28" t="s">
        <v>68</v>
      </c>
      <c r="D24" s="40">
        <f>SUM(D6,D7,D8,D9,D10,D11,D12,D13,D14,D15,D16,D17,D18,D19,D20,D21,D22,D23)</f>
        <v>0</v>
      </c>
      <c r="E24" s="41">
        <f>SUM(E6,E7,E8,E9,E10,E11,E12,E13,E14,E15,E16,E17,E18,E19,E20,E21,E22,E23)</f>
        <v>0</v>
      </c>
      <c r="F24" s="42" t="e">
        <f>((D24+E24)*100)/'Nota Përfundimtare'!C3/'Nota Përfundimtare'!C4</f>
        <v>#DIV/0!</v>
      </c>
      <c r="G24" s="41">
        <f>SUM(G6,G7,G8,G9,G10,G11,G12,G13,G14,G15,G16,G17,G18,G19,G20,G21,G22,G23)</f>
        <v>0</v>
      </c>
      <c r="H24" s="41">
        <f>SUM(H6+H7+H8+H9+H10+H11+H12+H13+H14+H15+H16+H17+H18+H19+H20+H21+H22+H23)</f>
        <v>0</v>
      </c>
      <c r="I24" s="42" t="e">
        <f>((G24+H24)*100)/'Nota Përfundimtare'!C3/'Nota Përfundimtare'!C4</f>
        <v>#DIV/0!</v>
      </c>
      <c r="J24" s="41">
        <f>SUM(J6+J7+J8+J9+J10+J11+J12+J13+J14+J15+J16+J17+J18+J19+J20+J21+J22+J23)</f>
        <v>0</v>
      </c>
      <c r="K24" s="41">
        <f>SUM(K6+K7+K8+K9+K10+K11+K12+K13+K14+K15+K16+K17+K18+K19+K20+K21+K22+K23)</f>
        <v>0</v>
      </c>
      <c r="L24" s="42" t="e">
        <f>((J24+K24)*100)/'Nota Përfundimtare'!C3/'Nota Përfundimtare'!C4</f>
        <v>#DIV/0!</v>
      </c>
      <c r="M24" s="41">
        <f>SUM(M6+M7+M8+M9+M10+M11+M12+M13+M14+M15+M16+M17+M18+M19+M20+M21+M22+M23)</f>
        <v>0</v>
      </c>
      <c r="N24" s="41">
        <f>SUM(N6+N7+N8+N9+N10+N11+N12+N13+N14+N15+N16+N17+N18+N19+N20+N21+N22+N23)</f>
        <v>0</v>
      </c>
      <c r="O24" s="42" t="e">
        <f>((M24+N24)*100)/'Nota Përfundimtare'!C3/'Nota Përfundimtare'!C4</f>
        <v>#DIV/0!</v>
      </c>
      <c r="P24" s="41">
        <f>SUM(D24,G24,J24,M24)</f>
        <v>0</v>
      </c>
      <c r="Q24" s="41">
        <f>SUM(Q6+Q7+Q8+Q9+Q10+Q11+Q12+Q13+Q14+Q15+Q16+Q17+Q18+Q19+Q20+Q21+Q22+Q23)</f>
        <v>0</v>
      </c>
      <c r="R24" s="42" t="e">
        <f>((P24+Q24)*100)/'Nota Përfundimtare'!C3/'Nota Përfundimtare'!C4</f>
        <v>#DIV/0!</v>
      </c>
      <c r="S24" s="41">
        <f>SUM(S6+S7+S8+S9+S10+S11+S12+S13+S14+S15+S16+S17+S18+S19+S20+S21+S22+S23)</f>
        <v>0</v>
      </c>
      <c r="T24" s="41">
        <f>SUM(T6+T7+T8+T9+T10+T11+T12+T13+T14+T15+T16+T17+T18+T19+T20+T21+T22+T23)</f>
        <v>0</v>
      </c>
      <c r="U24" s="42" t="e">
        <f>((S24+T24)*100)/'Perioda 3'!C3/'Perioda 3'!C4</f>
        <v>#DIV/0!</v>
      </c>
      <c r="V24" s="41">
        <f>SUM(V6+V7+V8+V9+V10+V11+V12+V13+V14+V15+V16+V17+V18+V19+V20+V21+V22+V23)</f>
        <v>0</v>
      </c>
      <c r="W24" s="41">
        <f>SUM(W6+W7+W8+W9+W10+W11+W12+W13+W14+W15+W16+W17+W18+W19+W20+W21+W22+W23)</f>
        <v>0</v>
      </c>
      <c r="X24" s="42" t="e">
        <f>((V24+W24)*100)/'Perioda 3'!C3/'Perioda 3'!C4</f>
        <v>#DIV/0!</v>
      </c>
      <c r="Y24" s="41">
        <f>SUM(W24,V24,T24,S24,N24,M24,K24,J24,,H24,G24,E24,D24,)</f>
        <v>0</v>
      </c>
      <c r="Z24" s="449" t="e">
        <f>SUM(Z6:Z23)/'Nota Përfundimtare'!C4</f>
        <v>#DIV/0!</v>
      </c>
    </row>
    <row r="25" spans="1:26" ht="24.95" customHeight="1" thickTop="1" x14ac:dyDescent="0.3">
      <c r="A25" s="576" t="s">
        <v>170</v>
      </c>
      <c r="B25" s="577"/>
      <c r="C25" s="150" t="s">
        <v>1</v>
      </c>
      <c r="D25" s="581">
        <f>D24</f>
        <v>0</v>
      </c>
      <c r="E25" s="581"/>
      <c r="F25" s="582"/>
      <c r="G25" s="583">
        <f>G24</f>
        <v>0</v>
      </c>
      <c r="H25" s="584"/>
      <c r="I25" s="585"/>
      <c r="J25" s="586">
        <f>J24</f>
        <v>0</v>
      </c>
      <c r="K25" s="587"/>
      <c r="L25" s="588"/>
      <c r="M25" s="583">
        <f>M24</f>
        <v>0</v>
      </c>
      <c r="N25" s="584"/>
      <c r="O25" s="585"/>
      <c r="P25" s="586">
        <f>SUM(D25:O25)</f>
        <v>0</v>
      </c>
      <c r="Q25" s="587"/>
      <c r="R25" s="588"/>
      <c r="S25" s="583">
        <f>S24</f>
        <v>0</v>
      </c>
      <c r="T25" s="584"/>
      <c r="U25" s="585"/>
      <c r="V25" s="586">
        <f>V24</f>
        <v>0</v>
      </c>
      <c r="W25" s="587"/>
      <c r="X25" s="587"/>
      <c r="Y25" s="23">
        <f>SUM(P25,S25,V25)</f>
        <v>0</v>
      </c>
      <c r="Z25" s="44" t="e">
        <f>SUM(Y25*100)/'Nota Përfundimtare'!C3/'Nota Përfundimtare'!C4</f>
        <v>#DIV/0!</v>
      </c>
    </row>
    <row r="26" spans="1:26" ht="24.95" customHeight="1" x14ac:dyDescent="0.3">
      <c r="A26" s="576"/>
      <c r="B26" s="578"/>
      <c r="C26" s="151" t="s">
        <v>2</v>
      </c>
      <c r="D26" s="590">
        <f>E24</f>
        <v>0</v>
      </c>
      <c r="E26" s="590"/>
      <c r="F26" s="591"/>
      <c r="G26" s="592">
        <f>H24</f>
        <v>0</v>
      </c>
      <c r="H26" s="593"/>
      <c r="I26" s="594"/>
      <c r="J26" s="595">
        <f>K24</f>
        <v>0</v>
      </c>
      <c r="K26" s="596"/>
      <c r="L26" s="597"/>
      <c r="M26" s="592">
        <f>N24</f>
        <v>0</v>
      </c>
      <c r="N26" s="593"/>
      <c r="O26" s="594"/>
      <c r="P26" s="595">
        <f>SUM(D26:O26)</f>
        <v>0</v>
      </c>
      <c r="Q26" s="596"/>
      <c r="R26" s="597"/>
      <c r="S26" s="592">
        <f>T24</f>
        <v>0</v>
      </c>
      <c r="T26" s="593"/>
      <c r="U26" s="594"/>
      <c r="V26" s="595">
        <f>W24</f>
        <v>0</v>
      </c>
      <c r="W26" s="596"/>
      <c r="X26" s="597"/>
      <c r="Y26" s="24">
        <f>SUM(P26,S26,V26)</f>
        <v>0</v>
      </c>
      <c r="Z26" s="45" t="e">
        <f>SUM(Y26*100)/'Nota Përfundimtare'!C3/'Nota Përfundimtare'!C4</f>
        <v>#DIV/0!</v>
      </c>
    </row>
    <row r="27" spans="1:26" ht="24.95" customHeight="1" thickBot="1" x14ac:dyDescent="0.3">
      <c r="A27" s="579"/>
      <c r="B27" s="580"/>
      <c r="C27" s="152" t="s">
        <v>45</v>
      </c>
      <c r="D27" s="617" t="e">
        <f>((D25+D26)*100)/'Nota Përfundimtare'!C3/'Nota Përfundimtare'!C4</f>
        <v>#DIV/0!</v>
      </c>
      <c r="E27" s="618"/>
      <c r="F27" s="619"/>
      <c r="G27" s="614" t="e">
        <f>((G25+G26)*100)/'Nota Përfundimtare'!C3/'Nota Përfundimtare'!C4</f>
        <v>#DIV/0!</v>
      </c>
      <c r="H27" s="615"/>
      <c r="I27" s="616"/>
      <c r="J27" s="620" t="e">
        <f>((J25+J26)*100)/'Nota Përfundimtare'!C3/'Nota Përfundimtare'!C4</f>
        <v>#DIV/0!</v>
      </c>
      <c r="K27" s="621"/>
      <c r="L27" s="622"/>
      <c r="M27" s="614" t="e">
        <f>((M25+M26)*100)/'Nota Përfundimtare'!C3/'Nota Përfundimtare'!C4</f>
        <v>#DIV/0!</v>
      </c>
      <c r="N27" s="615"/>
      <c r="O27" s="616"/>
      <c r="P27" s="620" t="e">
        <f>((P25+P26)*100)/'Nota Përfundimtare'!C3/'Nota Përfundimtare'!C4</f>
        <v>#DIV/0!</v>
      </c>
      <c r="Q27" s="621"/>
      <c r="R27" s="622"/>
      <c r="S27" s="614" t="e">
        <f>((S25+S26)*100)/'Nota Përfundimtare'!C3/'Nota Përfundimtare'!C4</f>
        <v>#DIV/0!</v>
      </c>
      <c r="T27" s="615"/>
      <c r="U27" s="616"/>
      <c r="V27" s="620" t="e">
        <f>((V25+V26)*100)/'Nota Përfundimtare'!C3/'Nota Përfundimtare'!C4</f>
        <v>#DIV/0!</v>
      </c>
      <c r="W27" s="621"/>
      <c r="X27" s="622"/>
      <c r="Y27" s="25" t="e">
        <f>SUM(D27+G27+J27+M27+S27+V27)</f>
        <v>#DIV/0!</v>
      </c>
      <c r="Z27" s="43" t="e">
        <f>SUM(Y25+Y26)*100/('Nota Përfundimtare'!C3)/('Nota Përfundimtare'!C4)</f>
        <v>#DIV/0!</v>
      </c>
    </row>
    <row r="28" spans="1:26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16" customFormat="1" ht="3" customHeight="1" x14ac:dyDescent="0.25">
      <c r="C32" s="517">
        <v>1</v>
      </c>
      <c r="D32" s="517">
        <v>2</v>
      </c>
      <c r="E32" s="517">
        <v>3</v>
      </c>
      <c r="F32" s="517">
        <v>4</v>
      </c>
      <c r="G32" s="517">
        <v>5</v>
      </c>
      <c r="H32" s="518"/>
    </row>
  </sheetData>
  <sheetProtection algorithmName="SHA-512" hashValue="ni/jAMbQkoAy2EeYqDc0YcJlgEHx18a4ukQ0sxJlylkQa9Kn/MIPXlP/3xB3TElRyhvgX5ZQbZrO6eS3Xsjnrg==" saltValue="LLphMgqqO/8nrt9CmqjQaw==" spinCount="100000" sheet="1" objects="1" scenarios="1"/>
  <mergeCells count="47">
    <mergeCell ref="V27:X27"/>
    <mergeCell ref="D27:F27"/>
    <mergeCell ref="G27:I27"/>
    <mergeCell ref="J27:L27"/>
    <mergeCell ref="M27:O27"/>
    <mergeCell ref="P27:R27"/>
    <mergeCell ref="S27:U27"/>
    <mergeCell ref="V25:X25"/>
    <mergeCell ref="D26:F26"/>
    <mergeCell ref="G26:I26"/>
    <mergeCell ref="J26:L26"/>
    <mergeCell ref="M26:O26"/>
    <mergeCell ref="P26:R26"/>
    <mergeCell ref="S26:U26"/>
    <mergeCell ref="V26:X26"/>
    <mergeCell ref="D25:F25"/>
    <mergeCell ref="G25:I25"/>
    <mergeCell ref="J25:L25"/>
    <mergeCell ref="M25:O25"/>
    <mergeCell ref="P25:R25"/>
    <mergeCell ref="S25:U25"/>
    <mergeCell ref="A25:B27"/>
    <mergeCell ref="V3:X3"/>
    <mergeCell ref="Y3:Y4"/>
    <mergeCell ref="Z3:Z4"/>
    <mergeCell ref="D4:F4"/>
    <mergeCell ref="G4:I4"/>
    <mergeCell ref="J4:L4"/>
    <mergeCell ref="M4:O4"/>
    <mergeCell ref="P4:R4"/>
    <mergeCell ref="S4:U4"/>
    <mergeCell ref="V4:X4"/>
    <mergeCell ref="A6:A8"/>
    <mergeCell ref="A9:A10"/>
    <mergeCell ref="A12:A14"/>
    <mergeCell ref="A15:A17"/>
    <mergeCell ref="A20:A23"/>
    <mergeCell ref="A1:Z2"/>
    <mergeCell ref="A3:A5"/>
    <mergeCell ref="B3:B5"/>
    <mergeCell ref="C3:C5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  <pageSetup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Z52"/>
  <sheetViews>
    <sheetView topLeftCell="A2" workbookViewId="0">
      <pane xSplit="26" ySplit="9" topLeftCell="AA11" activePane="bottomRight" state="frozen"/>
      <selection activeCell="A2" sqref="A2"/>
      <selection pane="topRight" activeCell="AA2" sqref="AA2"/>
      <selection pane="bottomLeft" activeCell="A11" sqref="A11"/>
      <selection pane="bottomRight" activeCell="B4" sqref="B4:E4"/>
    </sheetView>
  </sheetViews>
  <sheetFormatPr defaultColWidth="9.140625" defaultRowHeight="15" x14ac:dyDescent="0.25"/>
  <cols>
    <col min="1" max="1" width="2.5703125" style="153" customWidth="1"/>
    <col min="2" max="2" width="16.28515625" style="153" customWidth="1"/>
    <col min="3" max="3" width="4.42578125" style="153" customWidth="1"/>
    <col min="4" max="4" width="4.7109375" style="153" customWidth="1"/>
    <col min="5" max="5" width="7.42578125" style="153" customWidth="1"/>
    <col min="6" max="6" width="2.42578125" style="153" customWidth="1"/>
    <col min="7" max="7" width="16.140625" style="153" customWidth="1"/>
    <col min="8" max="8" width="4.140625" style="153" customWidth="1"/>
    <col min="9" max="9" width="4.7109375" style="153" customWidth="1"/>
    <col min="10" max="10" width="6.85546875" style="153" customWidth="1"/>
    <col min="11" max="11" width="2.7109375" style="153" customWidth="1"/>
    <col min="12" max="12" width="16.42578125" style="153" customWidth="1"/>
    <col min="13" max="14" width="5" style="153" customWidth="1"/>
    <col min="15" max="15" width="6.85546875" style="153" customWidth="1"/>
    <col min="16" max="16" width="3" style="153" customWidth="1"/>
    <col min="17" max="17" width="15.5703125" style="153" customWidth="1"/>
    <col min="18" max="18" width="4.28515625" style="153" customWidth="1"/>
    <col min="19" max="19" width="5" style="153" customWidth="1"/>
    <col min="20" max="20" width="7" style="153" customWidth="1"/>
    <col min="21" max="21" width="4.5703125" style="153" customWidth="1"/>
    <col min="22" max="22" width="5" style="153" customWidth="1"/>
    <col min="23" max="23" width="10.140625" style="153" customWidth="1"/>
    <col min="24" max="24" width="10.42578125" style="153" customWidth="1"/>
    <col min="25" max="25" width="5.85546875" style="153" customWidth="1"/>
    <col min="26" max="26" width="5.28515625" style="153" customWidth="1"/>
    <col min="27" max="16384" width="9.140625" style="153"/>
  </cols>
  <sheetData>
    <row r="1" spans="2:26" ht="14.25" customHeight="1" thickBot="1" x14ac:dyDescent="0.3"/>
    <row r="2" spans="2:26" ht="24" customHeight="1" thickBot="1" x14ac:dyDescent="0.4">
      <c r="B2" s="702" t="s">
        <v>70</v>
      </c>
      <c r="C2" s="703"/>
      <c r="D2" s="703"/>
      <c r="E2" s="704"/>
      <c r="G2" s="702" t="s">
        <v>71</v>
      </c>
      <c r="H2" s="703"/>
      <c r="I2" s="703"/>
      <c r="J2" s="704"/>
      <c r="L2" s="702" t="s">
        <v>72</v>
      </c>
      <c r="M2" s="703"/>
      <c r="N2" s="703"/>
      <c r="O2" s="704"/>
      <c r="Q2" s="702" t="s">
        <v>86</v>
      </c>
      <c r="R2" s="703"/>
      <c r="S2" s="703"/>
      <c r="T2" s="704"/>
      <c r="V2" s="693" t="s">
        <v>87</v>
      </c>
      <c r="W2" s="694"/>
      <c r="X2" s="694"/>
      <c r="Y2" s="694"/>
      <c r="Z2" s="695"/>
    </row>
    <row r="3" spans="2:26" ht="12" customHeight="1" thickBot="1" x14ac:dyDescent="0.3">
      <c r="V3" s="1"/>
      <c r="W3" s="1"/>
      <c r="X3" s="1"/>
      <c r="Y3" s="1"/>
    </row>
    <row r="4" spans="2:26" ht="65.25" customHeight="1" thickBot="1" x14ac:dyDescent="0.3">
      <c r="B4" s="690" t="s">
        <v>73</v>
      </c>
      <c r="C4" s="691"/>
      <c r="D4" s="691"/>
      <c r="E4" s="692"/>
      <c r="G4" s="690" t="s">
        <v>73</v>
      </c>
      <c r="H4" s="691"/>
      <c r="I4" s="691"/>
      <c r="J4" s="692"/>
      <c r="L4" s="690" t="s">
        <v>73</v>
      </c>
      <c r="M4" s="691"/>
      <c r="N4" s="691"/>
      <c r="O4" s="692"/>
      <c r="Q4" s="690" t="s">
        <v>73</v>
      </c>
      <c r="R4" s="691"/>
      <c r="S4" s="691"/>
      <c r="T4" s="692"/>
      <c r="V4" s="192" t="s">
        <v>46</v>
      </c>
      <c r="W4" s="192" t="s">
        <v>21</v>
      </c>
      <c r="X4" s="192" t="s">
        <v>22</v>
      </c>
      <c r="Y4" s="193" t="s">
        <v>74</v>
      </c>
      <c r="Z4" s="193" t="s">
        <v>75</v>
      </c>
    </row>
    <row r="5" spans="2:26" ht="15.75" customHeight="1" thickBot="1" x14ac:dyDescent="0.3">
      <c r="B5" s="687" t="s">
        <v>76</v>
      </c>
      <c r="C5" s="154" t="s">
        <v>1</v>
      </c>
      <c r="D5" s="155">
        <f>COUNTIFS('Perioda 1'!D7:D46,"M")</f>
        <v>0</v>
      </c>
      <c r="E5" s="699" t="s">
        <v>77</v>
      </c>
      <c r="G5" s="687" t="s">
        <v>76</v>
      </c>
      <c r="H5" s="154" t="s">
        <v>1</v>
      </c>
      <c r="I5" s="155">
        <f>COUNTIFS('Perioda 2'!D7:D46,"M")</f>
        <v>0</v>
      </c>
      <c r="J5" s="699" t="s">
        <v>77</v>
      </c>
      <c r="L5" s="687" t="s">
        <v>76</v>
      </c>
      <c r="M5" s="154" t="s">
        <v>1</v>
      </c>
      <c r="N5" s="156">
        <f>COUNTIFS('Perioda 3'!D7:D46,"M")</f>
        <v>0</v>
      </c>
      <c r="O5" s="699" t="s">
        <v>77</v>
      </c>
      <c r="Q5" s="687" t="s">
        <v>76</v>
      </c>
      <c r="R5" s="154" t="s">
        <v>1</v>
      </c>
      <c r="S5" s="156">
        <f>COUNTIFS('Nota Përfundimtare'!D6:D45,"M")</f>
        <v>0</v>
      </c>
      <c r="T5" s="699" t="s">
        <v>77</v>
      </c>
      <c r="V5" s="180">
        <f>'[1]Perioda 1'!A7</f>
        <v>1</v>
      </c>
      <c r="W5" s="182">
        <f>'Nota Përfundimtare'!B6</f>
        <v>0</v>
      </c>
      <c r="X5" s="182">
        <f>'Nota Përfundimtare'!C6</f>
        <v>0</v>
      </c>
      <c r="Y5" s="297" t="e">
        <f>'Nota Përfundimtare'!AB6</f>
        <v>#DIV/0!</v>
      </c>
      <c r="Z5" s="183" t="e">
        <f>MROUND(Y5,1)</f>
        <v>#DIV/0!</v>
      </c>
    </row>
    <row r="6" spans="2:26" ht="15.75" customHeight="1" thickBot="1" x14ac:dyDescent="0.3">
      <c r="B6" s="688"/>
      <c r="C6" s="154" t="s">
        <v>2</v>
      </c>
      <c r="D6" s="155">
        <f>COUNTIFS('Perioda 1'!D7:D46,"F")</f>
        <v>0</v>
      </c>
      <c r="E6" s="700"/>
      <c r="G6" s="688"/>
      <c r="H6" s="154" t="s">
        <v>2</v>
      </c>
      <c r="I6" s="155">
        <f>COUNTIFS('Perioda 2'!D7:D46,"F")</f>
        <v>0</v>
      </c>
      <c r="J6" s="700"/>
      <c r="L6" s="688"/>
      <c r="M6" s="154" t="s">
        <v>2</v>
      </c>
      <c r="N6" s="156">
        <f>COUNTIFS('Perioda 3'!D7:D46,"F")</f>
        <v>0</v>
      </c>
      <c r="O6" s="700"/>
      <c r="Q6" s="688"/>
      <c r="R6" s="154" t="s">
        <v>2</v>
      </c>
      <c r="S6" s="156">
        <f>COUNTIFS('Nota Përfundimtare'!D6:D45,"F")</f>
        <v>0</v>
      </c>
      <c r="T6" s="700"/>
      <c r="V6" s="180">
        <f>'[1]Perioda 1'!A8</f>
        <v>2</v>
      </c>
      <c r="W6" s="182">
        <f>'Nota Përfundimtare'!B7</f>
        <v>0</v>
      </c>
      <c r="X6" s="182">
        <f>'Nota Përfundimtare'!C7</f>
        <v>0</v>
      </c>
      <c r="Y6" s="297" t="e">
        <f>'Nota Përfundimtare'!AB7</f>
        <v>#DIV/0!</v>
      </c>
      <c r="Z6" s="183" t="e">
        <f t="shared" ref="Z6:Z44" si="0">MROUND(Y6,1)</f>
        <v>#DIV/0!</v>
      </c>
    </row>
    <row r="7" spans="2:26" ht="13.5" customHeight="1" thickBot="1" x14ac:dyDescent="0.3">
      <c r="B7" s="689"/>
      <c r="C7" s="154" t="s">
        <v>78</v>
      </c>
      <c r="D7" s="155">
        <f>D5+D6</f>
        <v>0</v>
      </c>
      <c r="E7" s="700"/>
      <c r="G7" s="689"/>
      <c r="H7" s="154" t="s">
        <v>78</v>
      </c>
      <c r="I7" s="155">
        <f>I5+I6</f>
        <v>0</v>
      </c>
      <c r="J7" s="700"/>
      <c r="L7" s="689"/>
      <c r="M7" s="154" t="s">
        <v>78</v>
      </c>
      <c r="N7" s="155">
        <f>N5+N6</f>
        <v>0</v>
      </c>
      <c r="O7" s="700"/>
      <c r="Q7" s="689"/>
      <c r="R7" s="154" t="s">
        <v>78</v>
      </c>
      <c r="S7" s="155">
        <f>S5+S6</f>
        <v>0</v>
      </c>
      <c r="T7" s="700"/>
      <c r="V7" s="181">
        <f>'[1]Perioda 1'!A9</f>
        <v>3</v>
      </c>
      <c r="W7" s="182">
        <f>'Nota Përfundimtare'!B8</f>
        <v>0</v>
      </c>
      <c r="X7" s="182">
        <f>'Nota Përfundimtare'!C8</f>
        <v>0</v>
      </c>
      <c r="Y7" s="297" t="e">
        <f>'Nota Përfundimtare'!AB8</f>
        <v>#DIV/0!</v>
      </c>
      <c r="Z7" s="183" t="e">
        <f t="shared" si="0"/>
        <v>#DIV/0!</v>
      </c>
    </row>
    <row r="8" spans="2:26" ht="15" customHeight="1" thickBot="1" x14ac:dyDescent="0.3">
      <c r="B8" s="684" t="s">
        <v>79</v>
      </c>
      <c r="C8" s="184" t="s">
        <v>1</v>
      </c>
      <c r="D8" s="185">
        <f>D23+D38</f>
        <v>0</v>
      </c>
      <c r="E8" s="700"/>
      <c r="G8" s="684" t="s">
        <v>79</v>
      </c>
      <c r="H8" s="184" t="s">
        <v>1</v>
      </c>
      <c r="I8" s="185">
        <f>I23+I38</f>
        <v>0</v>
      </c>
      <c r="J8" s="700"/>
      <c r="L8" s="684" t="s">
        <v>79</v>
      </c>
      <c r="M8" s="184" t="s">
        <v>1</v>
      </c>
      <c r="N8" s="185">
        <f>N23+N38</f>
        <v>0</v>
      </c>
      <c r="O8" s="700"/>
      <c r="Q8" s="684" t="s">
        <v>79</v>
      </c>
      <c r="R8" s="184" t="s">
        <v>1</v>
      </c>
      <c r="S8" s="185">
        <f>S23+S38</f>
        <v>0</v>
      </c>
      <c r="T8" s="700"/>
      <c r="V8" s="181">
        <f>'[1]Perioda 1'!A10</f>
        <v>4</v>
      </c>
      <c r="W8" s="182">
        <f>'Nota Përfundimtare'!B9</f>
        <v>0</v>
      </c>
      <c r="X8" s="182">
        <f>'Nota Përfundimtare'!C9</f>
        <v>0</v>
      </c>
      <c r="Y8" s="297" t="e">
        <f>'Nota Përfundimtare'!AB9</f>
        <v>#DIV/0!</v>
      </c>
      <c r="Z8" s="183" t="e">
        <f t="shared" si="0"/>
        <v>#DIV/0!</v>
      </c>
    </row>
    <row r="9" spans="2:26" ht="13.5" customHeight="1" thickBot="1" x14ac:dyDescent="0.3">
      <c r="B9" s="685"/>
      <c r="C9" s="184" t="s">
        <v>2</v>
      </c>
      <c r="D9" s="185">
        <f>D24+D39</f>
        <v>0</v>
      </c>
      <c r="E9" s="700"/>
      <c r="G9" s="685"/>
      <c r="H9" s="184" t="s">
        <v>2</v>
      </c>
      <c r="I9" s="185">
        <f>I24+I39</f>
        <v>0</v>
      </c>
      <c r="J9" s="700"/>
      <c r="L9" s="685"/>
      <c r="M9" s="184" t="s">
        <v>2</v>
      </c>
      <c r="N9" s="185">
        <f>N24+N39</f>
        <v>0</v>
      </c>
      <c r="O9" s="700"/>
      <c r="Q9" s="685"/>
      <c r="R9" s="184" t="s">
        <v>2</v>
      </c>
      <c r="S9" s="185">
        <f>S24+S39</f>
        <v>0</v>
      </c>
      <c r="T9" s="700"/>
      <c r="V9" s="181">
        <f>'[1]Perioda 1'!A11</f>
        <v>5</v>
      </c>
      <c r="W9" s="182">
        <f>'Nota Përfundimtare'!B10</f>
        <v>0</v>
      </c>
      <c r="X9" s="182">
        <f>'Nota Përfundimtare'!C10</f>
        <v>0</v>
      </c>
      <c r="Y9" s="297" t="e">
        <f>'Nota Përfundimtare'!AB10</f>
        <v>#DIV/0!</v>
      </c>
      <c r="Z9" s="183" t="e">
        <f t="shared" si="0"/>
        <v>#DIV/0!</v>
      </c>
    </row>
    <row r="10" spans="2:26" ht="14.25" customHeight="1" thickBot="1" x14ac:dyDescent="0.3">
      <c r="B10" s="686"/>
      <c r="C10" s="184" t="s">
        <v>78</v>
      </c>
      <c r="D10" s="185">
        <f>D25+D40</f>
        <v>0</v>
      </c>
      <c r="E10" s="701"/>
      <c r="G10" s="686"/>
      <c r="H10" s="184" t="s">
        <v>78</v>
      </c>
      <c r="I10" s="185">
        <f>I25+I40</f>
        <v>0</v>
      </c>
      <c r="J10" s="701"/>
      <c r="L10" s="686"/>
      <c r="M10" s="184" t="s">
        <v>78</v>
      </c>
      <c r="N10" s="185">
        <f>N25+N40</f>
        <v>0</v>
      </c>
      <c r="O10" s="701"/>
      <c r="P10" s="157"/>
      <c r="Q10" s="686"/>
      <c r="R10" s="184" t="s">
        <v>78</v>
      </c>
      <c r="S10" s="185">
        <f>S25+S40</f>
        <v>0</v>
      </c>
      <c r="T10" s="701"/>
      <c r="V10" s="181">
        <f>'[1]Perioda 1'!A12</f>
        <v>6</v>
      </c>
      <c r="W10" s="182">
        <f>'Nota Përfundimtare'!B11</f>
        <v>0</v>
      </c>
      <c r="X10" s="182">
        <f>'Nota Përfundimtare'!C11</f>
        <v>0</v>
      </c>
      <c r="Y10" s="297" t="e">
        <f>'Nota Përfundimtare'!AB11</f>
        <v>#DIV/0!</v>
      </c>
      <c r="Z10" s="183" t="e">
        <f t="shared" si="0"/>
        <v>#DIV/0!</v>
      </c>
    </row>
    <row r="11" spans="2:26" ht="13.5" customHeight="1" thickBot="1" x14ac:dyDescent="0.3">
      <c r="B11" s="696" t="s">
        <v>36</v>
      </c>
      <c r="C11" s="158" t="s">
        <v>1</v>
      </c>
      <c r="D11" s="159">
        <f>COUNTIFS('Perioda 1'!D7:D46,"M",'Perioda 1'!AB7:AB46,"5")</f>
        <v>0</v>
      </c>
      <c r="E11" s="160" t="e">
        <f>(D11*100)/D10</f>
        <v>#DIV/0!</v>
      </c>
      <c r="G11" s="696" t="s">
        <v>36</v>
      </c>
      <c r="H11" s="158" t="s">
        <v>1</v>
      </c>
      <c r="I11" s="159">
        <f>COUNTIFS('Perioda 2'!D7:D46,"M",'Perioda 2'!AB7:AB46,"5")</f>
        <v>0</v>
      </c>
      <c r="J11" s="161" t="e">
        <f>(I11*100)/I10</f>
        <v>#DIV/0!</v>
      </c>
      <c r="L11" s="696" t="s">
        <v>36</v>
      </c>
      <c r="M11" s="158" t="s">
        <v>1</v>
      </c>
      <c r="N11" s="159">
        <f>COUNTIFS('Perioda 3'!D7:D46,"M",'Perioda 3'!AB7:AB46,"5")</f>
        <v>0</v>
      </c>
      <c r="O11" s="161" t="e">
        <f>(N11*100)/N10</f>
        <v>#DIV/0!</v>
      </c>
      <c r="Q11" s="696" t="s">
        <v>36</v>
      </c>
      <c r="R11" s="158" t="s">
        <v>1</v>
      </c>
      <c r="S11" s="159">
        <f>COUNTIFS('Nota Përfundimtare'!D6:D45,"M",'Nota Përfundimtare'!AD6:AD45,"5")</f>
        <v>0</v>
      </c>
      <c r="T11" s="161" t="e">
        <f>(S11*100)/S10</f>
        <v>#DIV/0!</v>
      </c>
      <c r="V11" s="181">
        <f>'[1]Perioda 1'!A13</f>
        <v>7</v>
      </c>
      <c r="W11" s="182">
        <f>'Nota Përfundimtare'!B12</f>
        <v>0</v>
      </c>
      <c r="X11" s="182">
        <f>'Nota Përfundimtare'!C12</f>
        <v>0</v>
      </c>
      <c r="Y11" s="297" t="e">
        <f>'Nota Përfundimtare'!AB12</f>
        <v>#DIV/0!</v>
      </c>
      <c r="Z11" s="183" t="e">
        <f t="shared" si="0"/>
        <v>#DIV/0!</v>
      </c>
    </row>
    <row r="12" spans="2:26" ht="12.75" customHeight="1" thickBot="1" x14ac:dyDescent="0.3">
      <c r="B12" s="697"/>
      <c r="C12" s="158" t="s">
        <v>2</v>
      </c>
      <c r="D12" s="159">
        <f>COUNTIFS('Perioda 1'!D7:D46,"F",'Perioda 1'!AB7:AB46,"5")</f>
        <v>0</v>
      </c>
      <c r="E12" s="160" t="e">
        <f>(D12*100)/D10</f>
        <v>#DIV/0!</v>
      </c>
      <c r="G12" s="697"/>
      <c r="H12" s="158" t="s">
        <v>2</v>
      </c>
      <c r="I12" s="159">
        <f>COUNTIFS('Perioda 2'!D7:D46,"F",'Perioda 2'!AB7:AB46,"5")</f>
        <v>0</v>
      </c>
      <c r="J12" s="161" t="e">
        <f>(I12*100)/I10</f>
        <v>#DIV/0!</v>
      </c>
      <c r="L12" s="697"/>
      <c r="M12" s="158" t="s">
        <v>2</v>
      </c>
      <c r="N12" s="159">
        <f>COUNTIFS('Perioda 3'!D7:D46,"F",'Perioda 3'!AB7:AB46,"5")</f>
        <v>0</v>
      </c>
      <c r="O12" s="161" t="e">
        <f>(N12*100)/N10</f>
        <v>#DIV/0!</v>
      </c>
      <c r="Q12" s="697"/>
      <c r="R12" s="158" t="s">
        <v>2</v>
      </c>
      <c r="S12" s="159">
        <f>COUNTIFS('Nota Përfundimtare'!D6:D45,"F",'Nota Përfundimtare'!AD6:AD45,"5")</f>
        <v>0</v>
      </c>
      <c r="T12" s="161" t="e">
        <f>(S12*100)/S10</f>
        <v>#DIV/0!</v>
      </c>
      <c r="V12" s="181">
        <f>'[1]Perioda 1'!A14</f>
        <v>8</v>
      </c>
      <c r="W12" s="182">
        <f>'Nota Përfundimtare'!B13</f>
        <v>0</v>
      </c>
      <c r="X12" s="182">
        <f>'Nota Përfundimtare'!C13</f>
        <v>0</v>
      </c>
      <c r="Y12" s="297" t="e">
        <f>'Nota Përfundimtare'!AB13</f>
        <v>#DIV/0!</v>
      </c>
      <c r="Z12" s="183" t="e">
        <f t="shared" si="0"/>
        <v>#DIV/0!</v>
      </c>
    </row>
    <row r="13" spans="2:26" ht="14.25" customHeight="1" thickBot="1" x14ac:dyDescent="0.3">
      <c r="B13" s="698"/>
      <c r="C13" s="158" t="s">
        <v>78</v>
      </c>
      <c r="D13" s="159">
        <f>D11+D12</f>
        <v>0</v>
      </c>
      <c r="E13" s="160" t="e">
        <f>(D13*100)/D10</f>
        <v>#DIV/0!</v>
      </c>
      <c r="G13" s="698"/>
      <c r="H13" s="158" t="s">
        <v>78</v>
      </c>
      <c r="I13" s="159">
        <f>I11+I12</f>
        <v>0</v>
      </c>
      <c r="J13" s="161" t="e">
        <f>(I13*100)/I10</f>
        <v>#DIV/0!</v>
      </c>
      <c r="L13" s="698"/>
      <c r="M13" s="158" t="s">
        <v>78</v>
      </c>
      <c r="N13" s="159">
        <f>N11+N12</f>
        <v>0</v>
      </c>
      <c r="O13" s="161" t="e">
        <f>(N13*100)/N10</f>
        <v>#DIV/0!</v>
      </c>
      <c r="Q13" s="698"/>
      <c r="R13" s="158" t="s">
        <v>78</v>
      </c>
      <c r="S13" s="159">
        <f>S11+S12</f>
        <v>0</v>
      </c>
      <c r="T13" s="161" t="e">
        <f>(S13*100)/S10</f>
        <v>#DIV/0!</v>
      </c>
      <c r="V13" s="181">
        <f>'[1]Perioda 1'!A15</f>
        <v>9</v>
      </c>
      <c r="W13" s="182">
        <f>'Nota Përfundimtare'!B14</f>
        <v>0</v>
      </c>
      <c r="X13" s="182">
        <f>'Nota Përfundimtare'!C14</f>
        <v>0</v>
      </c>
      <c r="Y13" s="297" t="e">
        <f>'Nota Përfundimtare'!AB14</f>
        <v>#DIV/0!</v>
      </c>
      <c r="Z13" s="183" t="e">
        <f t="shared" si="0"/>
        <v>#DIV/0!</v>
      </c>
    </row>
    <row r="14" spans="2:26" ht="14.25" customHeight="1" thickBot="1" x14ac:dyDescent="0.3">
      <c r="B14" s="705" t="s">
        <v>37</v>
      </c>
      <c r="C14" s="162" t="s">
        <v>1</v>
      </c>
      <c r="D14" s="163">
        <f>COUNTIFS('Perioda 1'!D7:D46,"M",'Perioda 1'!AB7:AB46,"4")</f>
        <v>0</v>
      </c>
      <c r="E14" s="164" t="e">
        <f>(D14*100)/D10</f>
        <v>#DIV/0!</v>
      </c>
      <c r="G14" s="705" t="s">
        <v>37</v>
      </c>
      <c r="H14" s="162" t="s">
        <v>1</v>
      </c>
      <c r="I14" s="163">
        <f>COUNTIFS('Perioda 2'!D7:D46,"M",'Perioda 2'!AB7:AB46,"4")</f>
        <v>0</v>
      </c>
      <c r="J14" s="165" t="e">
        <f>(I14*100)/I10</f>
        <v>#DIV/0!</v>
      </c>
      <c r="L14" s="705" t="s">
        <v>37</v>
      </c>
      <c r="M14" s="162" t="s">
        <v>1</v>
      </c>
      <c r="N14" s="163">
        <f>COUNTIFS('Perioda 3'!D7:D46,"M",'Perioda 3'!AB7:AB46,"4")</f>
        <v>0</v>
      </c>
      <c r="O14" s="165" t="e">
        <f>(N14*100)/N10</f>
        <v>#DIV/0!</v>
      </c>
      <c r="Q14" s="705" t="s">
        <v>37</v>
      </c>
      <c r="R14" s="162" t="s">
        <v>1</v>
      </c>
      <c r="S14" s="163">
        <f>COUNTIFS('Nota Përfundimtare'!D6:D45,"M",'Nota Përfundimtare'!AD6:AD45,"4")</f>
        <v>0</v>
      </c>
      <c r="T14" s="165" t="e">
        <f>(S14*100)/S10</f>
        <v>#DIV/0!</v>
      </c>
      <c r="V14" s="181">
        <f>'[1]Perioda 1'!A16</f>
        <v>10</v>
      </c>
      <c r="W14" s="182">
        <f>'Nota Përfundimtare'!B15</f>
        <v>0</v>
      </c>
      <c r="X14" s="182">
        <f>'Nota Përfundimtare'!C15</f>
        <v>0</v>
      </c>
      <c r="Y14" s="297" t="e">
        <f>'Nota Përfundimtare'!AB15</f>
        <v>#DIV/0!</v>
      </c>
      <c r="Z14" s="183" t="e">
        <f t="shared" si="0"/>
        <v>#DIV/0!</v>
      </c>
    </row>
    <row r="15" spans="2:26" ht="14.25" customHeight="1" thickBot="1" x14ac:dyDescent="0.3">
      <c r="B15" s="706"/>
      <c r="C15" s="162" t="s">
        <v>2</v>
      </c>
      <c r="D15" s="163">
        <f>COUNTIFS('Perioda 1'!D7:D46,"F",'Perioda 1'!AB7:AB46,"4")</f>
        <v>0</v>
      </c>
      <c r="E15" s="164" t="e">
        <f>(D15*100)/D10</f>
        <v>#DIV/0!</v>
      </c>
      <c r="G15" s="706"/>
      <c r="H15" s="162" t="s">
        <v>2</v>
      </c>
      <c r="I15" s="163">
        <f>COUNTIFS('Perioda 2'!D7:D46,"F",'Perioda 2'!AB7:AB46,"4")</f>
        <v>0</v>
      </c>
      <c r="J15" s="165" t="e">
        <f>(I15*100)/I10</f>
        <v>#DIV/0!</v>
      </c>
      <c r="L15" s="706"/>
      <c r="M15" s="162" t="s">
        <v>2</v>
      </c>
      <c r="N15" s="163">
        <f>COUNTIFS('Perioda 3'!D7:D46,"F",'Perioda 3'!AB7:AB46,"4")</f>
        <v>0</v>
      </c>
      <c r="O15" s="165" t="e">
        <f>(N15*100)/N10</f>
        <v>#DIV/0!</v>
      </c>
      <c r="Q15" s="706"/>
      <c r="R15" s="162" t="s">
        <v>2</v>
      </c>
      <c r="S15" s="163">
        <f>COUNTIFS('Nota Përfundimtare'!D6:D45,"F",'Nota Përfundimtare'!AD6:AD45,"4")</f>
        <v>0</v>
      </c>
      <c r="T15" s="165" t="e">
        <f>(S15*100)/S10</f>
        <v>#DIV/0!</v>
      </c>
      <c r="V15" s="181">
        <f>'[1]Perioda 1'!A17</f>
        <v>11</v>
      </c>
      <c r="W15" s="182">
        <f>'Nota Përfundimtare'!B16</f>
        <v>0</v>
      </c>
      <c r="X15" s="182">
        <f>'Nota Përfundimtare'!C16</f>
        <v>0</v>
      </c>
      <c r="Y15" s="297" t="e">
        <f>'Nota Përfundimtare'!AB16</f>
        <v>#DIV/0!</v>
      </c>
      <c r="Z15" s="183" t="e">
        <f t="shared" si="0"/>
        <v>#DIV/0!</v>
      </c>
    </row>
    <row r="16" spans="2:26" ht="15" customHeight="1" thickBot="1" x14ac:dyDescent="0.3">
      <c r="B16" s="707"/>
      <c r="C16" s="162" t="s">
        <v>78</v>
      </c>
      <c r="D16" s="163">
        <f>D14+D15</f>
        <v>0</v>
      </c>
      <c r="E16" s="164" t="e">
        <f>(D16*100)/D10</f>
        <v>#DIV/0!</v>
      </c>
      <c r="G16" s="707"/>
      <c r="H16" s="162" t="s">
        <v>78</v>
      </c>
      <c r="I16" s="163">
        <f>I14+I15</f>
        <v>0</v>
      </c>
      <c r="J16" s="165" t="e">
        <f>(I16*100)/I10</f>
        <v>#DIV/0!</v>
      </c>
      <c r="L16" s="707"/>
      <c r="M16" s="162" t="s">
        <v>78</v>
      </c>
      <c r="N16" s="163">
        <f>N14+N15</f>
        <v>0</v>
      </c>
      <c r="O16" s="165" t="e">
        <f>(N16*100)/N10</f>
        <v>#DIV/0!</v>
      </c>
      <c r="Q16" s="707"/>
      <c r="R16" s="162" t="s">
        <v>78</v>
      </c>
      <c r="S16" s="163">
        <f>S14+S15</f>
        <v>0</v>
      </c>
      <c r="T16" s="165" t="e">
        <f>(S16*100)/S10</f>
        <v>#DIV/0!</v>
      </c>
      <c r="V16" s="181">
        <f>'[1]Perioda 1'!A18</f>
        <v>12</v>
      </c>
      <c r="W16" s="182">
        <f>'Nota Përfundimtare'!B17</f>
        <v>0</v>
      </c>
      <c r="X16" s="182">
        <f>'Nota Përfundimtare'!C17</f>
        <v>0</v>
      </c>
      <c r="Y16" s="297" t="e">
        <f>'Nota Përfundimtare'!AB17</f>
        <v>#DIV/0!</v>
      </c>
      <c r="Z16" s="183" t="e">
        <f t="shared" si="0"/>
        <v>#DIV/0!</v>
      </c>
    </row>
    <row r="17" spans="2:26" ht="14.25" customHeight="1" thickBot="1" x14ac:dyDescent="0.3">
      <c r="B17" s="708" t="s">
        <v>38</v>
      </c>
      <c r="C17" s="171" t="s">
        <v>1</v>
      </c>
      <c r="D17" s="175">
        <f>COUNTIFS('Perioda 1'!D7:D46,"M",'Perioda 1'!AB7:AB46,"3")</f>
        <v>0</v>
      </c>
      <c r="E17" s="173" t="e">
        <f>(D17*100)/D10</f>
        <v>#DIV/0!</v>
      </c>
      <c r="G17" s="708" t="s">
        <v>38</v>
      </c>
      <c r="H17" s="171" t="s">
        <v>1</v>
      </c>
      <c r="I17" s="175">
        <f>COUNTIFS('Perioda 2'!D7:D46,"M",'Perioda 2'!AB7:AB46,"3")</f>
        <v>0</v>
      </c>
      <c r="J17" s="174" t="e">
        <f>(I17*100)/I10</f>
        <v>#DIV/0!</v>
      </c>
      <c r="L17" s="708" t="s">
        <v>38</v>
      </c>
      <c r="M17" s="171" t="s">
        <v>1</v>
      </c>
      <c r="N17" s="175">
        <f>COUNTIFS('Perioda 3'!D7:D46,"M",'Perioda 3'!AB7:AB46,"3")</f>
        <v>0</v>
      </c>
      <c r="O17" s="174" t="e">
        <f>(N17*100)/N10</f>
        <v>#DIV/0!</v>
      </c>
      <c r="Q17" s="708" t="s">
        <v>38</v>
      </c>
      <c r="R17" s="171" t="s">
        <v>1</v>
      </c>
      <c r="S17" s="175">
        <f>COUNTIFS('Nota Përfundimtare'!D6:D45,"M",'Nota Përfundimtare'!AD6:AD45,"3")</f>
        <v>0</v>
      </c>
      <c r="T17" s="174" t="e">
        <f>(S17*100)/S10</f>
        <v>#DIV/0!</v>
      </c>
      <c r="V17" s="181">
        <f>'[1]Perioda 1'!A19</f>
        <v>13</v>
      </c>
      <c r="W17" s="182">
        <f>'Nota Përfundimtare'!B18</f>
        <v>0</v>
      </c>
      <c r="X17" s="182">
        <f>'Nota Përfundimtare'!C18</f>
        <v>0</v>
      </c>
      <c r="Y17" s="297" t="e">
        <f>'Nota Përfundimtare'!AB18</f>
        <v>#DIV/0!</v>
      </c>
      <c r="Z17" s="183" t="e">
        <f t="shared" si="0"/>
        <v>#DIV/0!</v>
      </c>
    </row>
    <row r="18" spans="2:26" ht="12.75" customHeight="1" thickBot="1" x14ac:dyDescent="0.3">
      <c r="B18" s="709"/>
      <c r="C18" s="171" t="s">
        <v>2</v>
      </c>
      <c r="D18" s="175">
        <f>COUNTIFS('Perioda 1'!D7:D46,"F",'Perioda 1'!AB7:AB46,"3")</f>
        <v>0</v>
      </c>
      <c r="E18" s="173" t="e">
        <f>(D18*100)/D10</f>
        <v>#DIV/0!</v>
      </c>
      <c r="G18" s="709"/>
      <c r="H18" s="171" t="s">
        <v>2</v>
      </c>
      <c r="I18" s="175">
        <f>COUNTIFS('Perioda 2'!D7:D46,"F",'Perioda 2'!AB7:AB46,"3")</f>
        <v>0</v>
      </c>
      <c r="J18" s="174" t="e">
        <f>(I18*100)/I10</f>
        <v>#DIV/0!</v>
      </c>
      <c r="L18" s="709"/>
      <c r="M18" s="171" t="s">
        <v>2</v>
      </c>
      <c r="N18" s="175">
        <f>COUNTIFS('Perioda 3'!D7:D46,"F",'Perioda 3'!AB7:AB46,"3")</f>
        <v>0</v>
      </c>
      <c r="O18" s="174" t="e">
        <f>(N18*100)/N10</f>
        <v>#DIV/0!</v>
      </c>
      <c r="Q18" s="709"/>
      <c r="R18" s="171" t="s">
        <v>2</v>
      </c>
      <c r="S18" s="175">
        <f>COUNTIFS('Nota Përfundimtare'!D6:D45,"F",'Nota Përfundimtare'!AD6:AD45,"3")</f>
        <v>0</v>
      </c>
      <c r="T18" s="174" t="e">
        <f>(S18*100)/S10</f>
        <v>#DIV/0!</v>
      </c>
      <c r="V18" s="181">
        <f>'[1]Perioda 1'!A20</f>
        <v>14</v>
      </c>
      <c r="W18" s="182">
        <f>'Nota Përfundimtare'!B19</f>
        <v>0</v>
      </c>
      <c r="X18" s="182">
        <f>'Nota Përfundimtare'!C19</f>
        <v>0</v>
      </c>
      <c r="Y18" s="297" t="e">
        <f>'Nota Përfundimtare'!AB19</f>
        <v>#DIV/0!</v>
      </c>
      <c r="Z18" s="183" t="e">
        <f t="shared" si="0"/>
        <v>#DIV/0!</v>
      </c>
    </row>
    <row r="19" spans="2:26" ht="12.75" customHeight="1" thickBot="1" x14ac:dyDescent="0.3">
      <c r="B19" s="710"/>
      <c r="C19" s="171" t="s">
        <v>78</v>
      </c>
      <c r="D19" s="175">
        <f>D17+D18</f>
        <v>0</v>
      </c>
      <c r="E19" s="173" t="e">
        <f>(D19*100)/D10</f>
        <v>#DIV/0!</v>
      </c>
      <c r="G19" s="710"/>
      <c r="H19" s="171" t="s">
        <v>78</v>
      </c>
      <c r="I19" s="175">
        <f>I17+I18</f>
        <v>0</v>
      </c>
      <c r="J19" s="174" t="e">
        <f>(I19*100)/I10</f>
        <v>#DIV/0!</v>
      </c>
      <c r="L19" s="710"/>
      <c r="M19" s="171" t="s">
        <v>78</v>
      </c>
      <c r="N19" s="175">
        <f>N17+N18</f>
        <v>0</v>
      </c>
      <c r="O19" s="174" t="e">
        <f>(N19*100)/N10</f>
        <v>#DIV/0!</v>
      </c>
      <c r="Q19" s="710"/>
      <c r="R19" s="171" t="s">
        <v>78</v>
      </c>
      <c r="S19" s="175">
        <f>S17+S18</f>
        <v>0</v>
      </c>
      <c r="T19" s="174" t="e">
        <f>(S19*100)/S10</f>
        <v>#DIV/0!</v>
      </c>
      <c r="V19" s="181">
        <f>'[1]Perioda 1'!A21</f>
        <v>15</v>
      </c>
      <c r="W19" s="182">
        <f>'Nota Përfundimtare'!B20</f>
        <v>0</v>
      </c>
      <c r="X19" s="182">
        <f>'Nota Përfundimtare'!C20</f>
        <v>0</v>
      </c>
      <c r="Y19" s="297" t="e">
        <f>'Nota Përfundimtare'!AB20</f>
        <v>#DIV/0!</v>
      </c>
      <c r="Z19" s="183" t="e">
        <f t="shared" si="0"/>
        <v>#DIV/0!</v>
      </c>
    </row>
    <row r="20" spans="2:26" ht="13.5" customHeight="1" thickBot="1" x14ac:dyDescent="0.3">
      <c r="B20" s="711" t="s">
        <v>39</v>
      </c>
      <c r="C20" s="166" t="s">
        <v>1</v>
      </c>
      <c r="D20" s="167">
        <f>COUNTIFS('Perioda 1'!D7:D46,"M",'Perioda 1'!AB7:AB46,"2")</f>
        <v>0</v>
      </c>
      <c r="E20" s="168" t="e">
        <f>(D20*100)/D10</f>
        <v>#DIV/0!</v>
      </c>
      <c r="G20" s="711" t="s">
        <v>39</v>
      </c>
      <c r="H20" s="166" t="s">
        <v>1</v>
      </c>
      <c r="I20" s="167">
        <f>COUNTIFS('Perioda 2'!D7:D46,"M",'Perioda 2'!AB7:AB46,"2")</f>
        <v>0</v>
      </c>
      <c r="J20" s="169" t="e">
        <f>(I20*100)/I10</f>
        <v>#DIV/0!</v>
      </c>
      <c r="L20" s="711" t="s">
        <v>39</v>
      </c>
      <c r="M20" s="166" t="s">
        <v>1</v>
      </c>
      <c r="N20" s="167">
        <f>COUNTIFS('Perioda 3'!D7:D46,"M",'Perioda 3'!AB7:AB46,"2")</f>
        <v>0</v>
      </c>
      <c r="O20" s="169" t="e">
        <f>(N20*100)/N10</f>
        <v>#DIV/0!</v>
      </c>
      <c r="Q20" s="711" t="s">
        <v>39</v>
      </c>
      <c r="R20" s="166" t="s">
        <v>1</v>
      </c>
      <c r="S20" s="167">
        <f>COUNTIFS('Nota Përfundimtare'!D6:D45,"M",'Nota Përfundimtare'!AD6:AD45,"2")</f>
        <v>0</v>
      </c>
      <c r="T20" s="169" t="e">
        <f>(S20*100)/S10</f>
        <v>#DIV/0!</v>
      </c>
      <c r="V20" s="181">
        <f>'[1]Perioda 1'!A22</f>
        <v>16</v>
      </c>
      <c r="W20" s="182">
        <f>'Nota Përfundimtare'!B21</f>
        <v>0</v>
      </c>
      <c r="X20" s="182">
        <f>'Nota Përfundimtare'!C21</f>
        <v>0</v>
      </c>
      <c r="Y20" s="297" t="e">
        <f>'Nota Përfundimtare'!AB21</f>
        <v>#DIV/0!</v>
      </c>
      <c r="Z20" s="183" t="e">
        <f t="shared" si="0"/>
        <v>#DIV/0!</v>
      </c>
    </row>
    <row r="21" spans="2:26" ht="15" customHeight="1" thickBot="1" x14ac:dyDescent="0.3">
      <c r="B21" s="712"/>
      <c r="C21" s="166" t="s">
        <v>2</v>
      </c>
      <c r="D21" s="167">
        <f>COUNTIFS('Perioda 1'!D7:D46,"F",'Perioda 1'!AB7:AB46,"2")</f>
        <v>0</v>
      </c>
      <c r="E21" s="168" t="e">
        <f>(D21*100)/D10</f>
        <v>#DIV/0!</v>
      </c>
      <c r="G21" s="712"/>
      <c r="H21" s="166" t="s">
        <v>2</v>
      </c>
      <c r="I21" s="167">
        <f>COUNTIFS('Perioda 2'!D7:D46,"F",'Perioda 2'!AB7:AB46,"2")</f>
        <v>0</v>
      </c>
      <c r="J21" s="169" t="e">
        <f>(I21*100)/I10</f>
        <v>#DIV/0!</v>
      </c>
      <c r="L21" s="712"/>
      <c r="M21" s="166" t="s">
        <v>2</v>
      </c>
      <c r="N21" s="167">
        <f>COUNTIFS('Perioda 3'!D7:D46,"F",'Perioda 3'!AB7:AB46,"2")</f>
        <v>0</v>
      </c>
      <c r="O21" s="169" t="e">
        <f>(N21*100)/N10</f>
        <v>#DIV/0!</v>
      </c>
      <c r="Q21" s="712"/>
      <c r="R21" s="166" t="s">
        <v>2</v>
      </c>
      <c r="S21" s="167">
        <f>COUNTIFS('Nota Përfundimtare'!D6:D45,"F",'Nota Përfundimtare'!AD6:AD45,"2")</f>
        <v>0</v>
      </c>
      <c r="T21" s="169" t="e">
        <f>(S21*100)/S10</f>
        <v>#DIV/0!</v>
      </c>
      <c r="V21" s="181">
        <f>'[1]Perioda 1'!A23</f>
        <v>17</v>
      </c>
      <c r="W21" s="182">
        <f>'Nota Përfundimtare'!B22</f>
        <v>0</v>
      </c>
      <c r="X21" s="182">
        <f>'Nota Përfundimtare'!C22</f>
        <v>0</v>
      </c>
      <c r="Y21" s="297" t="e">
        <f>'Nota Përfundimtare'!AB22</f>
        <v>#DIV/0!</v>
      </c>
      <c r="Z21" s="183" t="e">
        <f t="shared" si="0"/>
        <v>#DIV/0!</v>
      </c>
    </row>
    <row r="22" spans="2:26" ht="13.5" customHeight="1" thickBot="1" x14ac:dyDescent="0.3">
      <c r="B22" s="713"/>
      <c r="C22" s="166" t="s">
        <v>78</v>
      </c>
      <c r="D22" s="167">
        <f>D20+D21</f>
        <v>0</v>
      </c>
      <c r="E22" s="168" t="e">
        <f>(D22*100)/D10</f>
        <v>#DIV/0!</v>
      </c>
      <c r="G22" s="713"/>
      <c r="H22" s="166" t="s">
        <v>78</v>
      </c>
      <c r="I22" s="167">
        <f>I20+I21</f>
        <v>0</v>
      </c>
      <c r="J22" s="169" t="e">
        <f>(I22*100)/I10</f>
        <v>#DIV/0!</v>
      </c>
      <c r="L22" s="713"/>
      <c r="M22" s="166" t="s">
        <v>78</v>
      </c>
      <c r="N22" s="167">
        <f>N20+N21</f>
        <v>0</v>
      </c>
      <c r="O22" s="169" t="e">
        <f>(N22*100)/N10</f>
        <v>#DIV/0!</v>
      </c>
      <c r="Q22" s="713"/>
      <c r="R22" s="166" t="s">
        <v>78</v>
      </c>
      <c r="S22" s="167">
        <f>S20+S21</f>
        <v>0</v>
      </c>
      <c r="T22" s="169" t="e">
        <f>(S22*100)/S10</f>
        <v>#DIV/0!</v>
      </c>
      <c r="V22" s="181">
        <f>'[1]Perioda 1'!A24</f>
        <v>18</v>
      </c>
      <c r="W22" s="182">
        <f>'Nota Përfundimtare'!B23</f>
        <v>0</v>
      </c>
      <c r="X22" s="182">
        <f>'Nota Përfundimtare'!C23</f>
        <v>0</v>
      </c>
      <c r="Y22" s="297" t="e">
        <f>'Nota Përfundimtare'!AB23</f>
        <v>#DIV/0!</v>
      </c>
      <c r="Z22" s="183" t="e">
        <f t="shared" si="0"/>
        <v>#DIV/0!</v>
      </c>
    </row>
    <row r="23" spans="2:26" ht="15" customHeight="1" thickBot="1" x14ac:dyDescent="0.3">
      <c r="B23" s="714" t="s">
        <v>40</v>
      </c>
      <c r="C23" s="184" t="s">
        <v>1</v>
      </c>
      <c r="D23" s="185">
        <f>D11+D14+D17+D20</f>
        <v>0</v>
      </c>
      <c r="E23" s="189" t="e">
        <f>(D23*100)/D10</f>
        <v>#DIV/0!</v>
      </c>
      <c r="G23" s="714" t="s">
        <v>40</v>
      </c>
      <c r="H23" s="184" t="s">
        <v>1</v>
      </c>
      <c r="I23" s="185">
        <f>I11+I14+I17+I20</f>
        <v>0</v>
      </c>
      <c r="J23" s="190" t="e">
        <f>(I23*100)/I10</f>
        <v>#DIV/0!</v>
      </c>
      <c r="L23" s="714" t="s">
        <v>40</v>
      </c>
      <c r="M23" s="184" t="s">
        <v>1</v>
      </c>
      <c r="N23" s="185">
        <f>N11+N14+N17+N20</f>
        <v>0</v>
      </c>
      <c r="O23" s="190" t="e">
        <f>(N23*100)/N10</f>
        <v>#DIV/0!</v>
      </c>
      <c r="Q23" s="714" t="s">
        <v>40</v>
      </c>
      <c r="R23" s="184" t="s">
        <v>1</v>
      </c>
      <c r="S23" s="185">
        <f>S11+S14+S17+S20</f>
        <v>0</v>
      </c>
      <c r="T23" s="190" t="e">
        <f>(S23*100)/S10</f>
        <v>#DIV/0!</v>
      </c>
      <c r="V23" s="181">
        <f>'[1]Perioda 1'!A25</f>
        <v>19</v>
      </c>
      <c r="W23" s="182">
        <f>'Nota Përfundimtare'!B24</f>
        <v>0</v>
      </c>
      <c r="X23" s="182">
        <f>'Nota Përfundimtare'!C24</f>
        <v>0</v>
      </c>
      <c r="Y23" s="297" t="e">
        <f>'Nota Përfundimtare'!AB24</f>
        <v>#DIV/0!</v>
      </c>
      <c r="Z23" s="183" t="e">
        <f t="shared" si="0"/>
        <v>#DIV/0!</v>
      </c>
    </row>
    <row r="24" spans="2:26" ht="13.5" customHeight="1" thickBot="1" x14ac:dyDescent="0.3">
      <c r="B24" s="715"/>
      <c r="C24" s="184" t="s">
        <v>2</v>
      </c>
      <c r="D24" s="185">
        <f>D12+D15+D18+D21</f>
        <v>0</v>
      </c>
      <c r="E24" s="189" t="e">
        <f>(D24*100)/D10</f>
        <v>#DIV/0!</v>
      </c>
      <c r="G24" s="715"/>
      <c r="H24" s="184" t="s">
        <v>2</v>
      </c>
      <c r="I24" s="185">
        <f>I12+I15+I18+I21</f>
        <v>0</v>
      </c>
      <c r="J24" s="190" t="e">
        <f>(I24*100)/I10</f>
        <v>#DIV/0!</v>
      </c>
      <c r="L24" s="715"/>
      <c r="M24" s="184" t="s">
        <v>2</v>
      </c>
      <c r="N24" s="185">
        <f>N12+N15+N18+N21</f>
        <v>0</v>
      </c>
      <c r="O24" s="190" t="e">
        <f>(N24*100)/N10</f>
        <v>#DIV/0!</v>
      </c>
      <c r="Q24" s="715"/>
      <c r="R24" s="184" t="s">
        <v>2</v>
      </c>
      <c r="S24" s="185">
        <f>S12+S15+S18+S21</f>
        <v>0</v>
      </c>
      <c r="T24" s="190" t="e">
        <f>(S24*100)/S10</f>
        <v>#DIV/0!</v>
      </c>
      <c r="V24" s="181">
        <f>'[1]Perioda 1'!A26</f>
        <v>20</v>
      </c>
      <c r="W24" s="182">
        <f>'Nota Përfundimtare'!B25</f>
        <v>0</v>
      </c>
      <c r="X24" s="182">
        <f>'Nota Përfundimtare'!C25</f>
        <v>0</v>
      </c>
      <c r="Y24" s="297" t="e">
        <f>'Nota Përfundimtare'!AB25</f>
        <v>#DIV/0!</v>
      </c>
      <c r="Z24" s="183" t="e">
        <f t="shared" si="0"/>
        <v>#DIV/0!</v>
      </c>
    </row>
    <row r="25" spans="2:26" ht="14.25" customHeight="1" thickBot="1" x14ac:dyDescent="0.3">
      <c r="B25" s="716"/>
      <c r="C25" s="184" t="s">
        <v>78</v>
      </c>
      <c r="D25" s="185">
        <f>D23+D24</f>
        <v>0</v>
      </c>
      <c r="E25" s="189" t="e">
        <f>(D25*100)/D10</f>
        <v>#DIV/0!</v>
      </c>
      <c r="G25" s="716"/>
      <c r="H25" s="184" t="s">
        <v>78</v>
      </c>
      <c r="I25" s="185">
        <f>I13+I16+I19+I22</f>
        <v>0</v>
      </c>
      <c r="J25" s="190" t="e">
        <f>(I25*100)/I10</f>
        <v>#DIV/0!</v>
      </c>
      <c r="L25" s="716"/>
      <c r="M25" s="184" t="s">
        <v>78</v>
      </c>
      <c r="N25" s="185">
        <f>N13+N16+N19+N22</f>
        <v>0</v>
      </c>
      <c r="O25" s="190" t="e">
        <f>(N25*100)/N10</f>
        <v>#DIV/0!</v>
      </c>
      <c r="Q25" s="716"/>
      <c r="R25" s="184" t="s">
        <v>78</v>
      </c>
      <c r="S25" s="185">
        <f>S13+S16+S19+S22</f>
        <v>0</v>
      </c>
      <c r="T25" s="190" t="e">
        <f>(S25*100)/S10</f>
        <v>#DIV/0!</v>
      </c>
      <c r="V25" s="181">
        <f>'[1]Perioda 1'!A27</f>
        <v>21</v>
      </c>
      <c r="W25" s="182">
        <f>'Nota Përfundimtare'!B26</f>
        <v>0</v>
      </c>
      <c r="X25" s="182">
        <f>'Nota Përfundimtare'!C26</f>
        <v>0</v>
      </c>
      <c r="Y25" s="297" t="e">
        <f>'Nota Përfundimtare'!AB26</f>
        <v>#DIV/0!</v>
      </c>
      <c r="Z25" s="183" t="e">
        <f t="shared" si="0"/>
        <v>#DIV/0!</v>
      </c>
    </row>
    <row r="26" spans="2:26" ht="15" customHeight="1" thickBot="1" x14ac:dyDescent="0.3">
      <c r="B26" s="717" t="s">
        <v>80</v>
      </c>
      <c r="C26" s="186" t="s">
        <v>1</v>
      </c>
      <c r="D26" s="187">
        <f>COUNTIFS('Perioda 1'!D7:D46,"M",'Perioda 1'!AA7:AA46,"1")</f>
        <v>0</v>
      </c>
      <c r="E26" s="188" t="e">
        <f t="shared" ref="E26" si="1">(D26*100)/D25</f>
        <v>#DIV/0!</v>
      </c>
      <c r="G26" s="717" t="s">
        <v>80</v>
      </c>
      <c r="H26" s="186" t="s">
        <v>1</v>
      </c>
      <c r="I26" s="187">
        <f>COUNTIFS('Perioda 2'!D7:D46,"M",'Perioda 2'!AA7:AA46,"1")</f>
        <v>0</v>
      </c>
      <c r="J26" s="191" t="e">
        <f>(I26*100)/I10</f>
        <v>#DIV/0!</v>
      </c>
      <c r="L26" s="717" t="s">
        <v>80</v>
      </c>
      <c r="M26" s="186" t="s">
        <v>1</v>
      </c>
      <c r="N26" s="187">
        <f>COUNTIFS('Perioda 3'!D7:D46,"M",'Perioda 3'!AA7:AA46,"1")</f>
        <v>0</v>
      </c>
      <c r="O26" s="191" t="e">
        <f>(N26*100)/N10</f>
        <v>#DIV/0!</v>
      </c>
      <c r="Q26" s="717" t="s">
        <v>80</v>
      </c>
      <c r="R26" s="186" t="s">
        <v>1</v>
      </c>
      <c r="S26" s="187">
        <f>COUNTIFS('Nota Përfundimtare'!D6:D45,"M",'Nota Përfundimtare'!AC6:AC45,"1")</f>
        <v>0</v>
      </c>
      <c r="T26" s="191" t="e">
        <f>(S26*100)/S10</f>
        <v>#DIV/0!</v>
      </c>
      <c r="V26" s="181">
        <f>'[1]Perioda 1'!A28</f>
        <v>22</v>
      </c>
      <c r="W26" s="182">
        <f>'Nota Përfundimtare'!B27</f>
        <v>0</v>
      </c>
      <c r="X26" s="182">
        <f>'Nota Përfundimtare'!C27</f>
        <v>0</v>
      </c>
      <c r="Y26" s="297" t="e">
        <f>'Nota Përfundimtare'!AB27</f>
        <v>#DIV/0!</v>
      </c>
      <c r="Z26" s="183" t="e">
        <f t="shared" si="0"/>
        <v>#DIV/0!</v>
      </c>
    </row>
    <row r="27" spans="2:26" ht="15" customHeight="1" thickBot="1" x14ac:dyDescent="0.3">
      <c r="B27" s="718"/>
      <c r="C27" s="186" t="s">
        <v>2</v>
      </c>
      <c r="D27" s="187">
        <f>COUNTIFS('Perioda 1'!D7:D46,"F",'Perioda 1'!AA7:AA46,"1")</f>
        <v>0</v>
      </c>
      <c r="E27" s="188" t="e">
        <f>(D27*100)/D10</f>
        <v>#DIV/0!</v>
      </c>
      <c r="G27" s="718"/>
      <c r="H27" s="186" t="s">
        <v>2</v>
      </c>
      <c r="I27" s="187">
        <f>COUNTIFS('Perioda 2'!D7:D46,"F",'Perioda 2'!AA7:AA46,"1")</f>
        <v>0</v>
      </c>
      <c r="J27" s="191" t="e">
        <f>(I27*100)/I10</f>
        <v>#DIV/0!</v>
      </c>
      <c r="L27" s="718"/>
      <c r="M27" s="186" t="s">
        <v>2</v>
      </c>
      <c r="N27" s="187">
        <f>COUNTIFS('Perioda 3'!D7:D46,"F",'Perioda 3'!AA7:AA46,"1")</f>
        <v>0</v>
      </c>
      <c r="O27" s="191" t="e">
        <f>(N27*100)/N10</f>
        <v>#DIV/0!</v>
      </c>
      <c r="Q27" s="718"/>
      <c r="R27" s="186" t="s">
        <v>2</v>
      </c>
      <c r="S27" s="187">
        <f>COUNTIFS('Nota Përfundimtare'!D6:D45,"F",'Nota Përfundimtare'!AC6:AC45,"1")</f>
        <v>0</v>
      </c>
      <c r="T27" s="191" t="e">
        <f>(S27*100)/S10</f>
        <v>#DIV/0!</v>
      </c>
      <c r="V27" s="181">
        <f>'[1]Perioda 1'!A29</f>
        <v>23</v>
      </c>
      <c r="W27" s="182">
        <f>'Nota Përfundimtare'!B28</f>
        <v>0</v>
      </c>
      <c r="X27" s="182">
        <f>'Nota Përfundimtare'!C28</f>
        <v>0</v>
      </c>
      <c r="Y27" s="297" t="e">
        <f>'Nota Përfundimtare'!AB28</f>
        <v>#DIV/0!</v>
      </c>
      <c r="Z27" s="183" t="e">
        <f t="shared" si="0"/>
        <v>#DIV/0!</v>
      </c>
    </row>
    <row r="28" spans="2:26" ht="13.5" customHeight="1" thickBot="1" x14ac:dyDescent="0.3">
      <c r="B28" s="719"/>
      <c r="C28" s="186" t="s">
        <v>78</v>
      </c>
      <c r="D28" s="187">
        <f>D26+D27</f>
        <v>0</v>
      </c>
      <c r="E28" s="188" t="e">
        <f>(D28*100)/D10</f>
        <v>#DIV/0!</v>
      </c>
      <c r="G28" s="719"/>
      <c r="H28" s="186" t="s">
        <v>78</v>
      </c>
      <c r="I28" s="187">
        <f>I26+I27</f>
        <v>0</v>
      </c>
      <c r="J28" s="191" t="e">
        <f>(I28*100)/I10</f>
        <v>#DIV/0!</v>
      </c>
      <c r="L28" s="719"/>
      <c r="M28" s="186" t="s">
        <v>78</v>
      </c>
      <c r="N28" s="187">
        <f>N26+N27</f>
        <v>0</v>
      </c>
      <c r="O28" s="191" t="e">
        <f>(N28*100)/N10</f>
        <v>#DIV/0!</v>
      </c>
      <c r="Q28" s="719"/>
      <c r="R28" s="186" t="s">
        <v>78</v>
      </c>
      <c r="S28" s="187">
        <f>S26+S27</f>
        <v>0</v>
      </c>
      <c r="T28" s="191" t="e">
        <f>(S28*100)/S10</f>
        <v>#DIV/0!</v>
      </c>
      <c r="V28" s="181">
        <f>'[1]Perioda 1'!A30</f>
        <v>24</v>
      </c>
      <c r="W28" s="182">
        <f>'Nota Përfundimtare'!B29</f>
        <v>0</v>
      </c>
      <c r="X28" s="182">
        <f>'Nota Përfundimtare'!C29</f>
        <v>0</v>
      </c>
      <c r="Y28" s="297" t="e">
        <f>'Nota Përfundimtare'!AB29</f>
        <v>#DIV/0!</v>
      </c>
      <c r="Z28" s="183" t="e">
        <f t="shared" si="0"/>
        <v>#DIV/0!</v>
      </c>
    </row>
    <row r="29" spans="2:26" ht="13.5" customHeight="1" thickBot="1" x14ac:dyDescent="0.3">
      <c r="B29" s="684" t="s">
        <v>88</v>
      </c>
      <c r="C29" s="184" t="s">
        <v>1</v>
      </c>
      <c r="D29" s="185">
        <f>COUNTIFS('Perioda 1'!D7:D46,"M",'Perioda 1'!AA7:AA46,"2")</f>
        <v>0</v>
      </c>
      <c r="E29" s="189" t="e">
        <f>(D29*100)/D10</f>
        <v>#DIV/0!</v>
      </c>
      <c r="G29" s="684" t="s">
        <v>88</v>
      </c>
      <c r="H29" s="184" t="s">
        <v>1</v>
      </c>
      <c r="I29" s="185">
        <f>COUNTIFS('Perioda 2'!D7:D46,"M",'Perioda 2'!AA7:AA46,"2")</f>
        <v>0</v>
      </c>
      <c r="J29" s="190" t="e">
        <f>(I29*100)/I10</f>
        <v>#DIV/0!</v>
      </c>
      <c r="L29" s="684" t="s">
        <v>88</v>
      </c>
      <c r="M29" s="184" t="s">
        <v>1</v>
      </c>
      <c r="N29" s="185">
        <f>COUNTIFS('Perioda 3'!D7:D46,"M",'Perioda 3'!AA7:AA46,"2")</f>
        <v>0</v>
      </c>
      <c r="O29" s="190" t="e">
        <f>(N29*100)/N10</f>
        <v>#DIV/0!</v>
      </c>
      <c r="Q29" s="684" t="s">
        <v>88</v>
      </c>
      <c r="R29" s="184" t="s">
        <v>1</v>
      </c>
      <c r="S29" s="185">
        <f>COUNTIFS('Nota Përfundimtare'!D6:D45,"M",'Nota Përfundimtare'!AC6:AC45,"2")</f>
        <v>0</v>
      </c>
      <c r="T29" s="190" t="e">
        <f>(S29*100)/S10</f>
        <v>#DIV/0!</v>
      </c>
      <c r="V29" s="181">
        <f>'[1]Perioda 1'!A31</f>
        <v>25</v>
      </c>
      <c r="W29" s="182">
        <f>'Nota Përfundimtare'!B30</f>
        <v>0</v>
      </c>
      <c r="X29" s="182">
        <f>'Nota Përfundimtare'!C30</f>
        <v>0</v>
      </c>
      <c r="Y29" s="297" t="e">
        <f>'Nota Përfundimtare'!AB30</f>
        <v>#DIV/0!</v>
      </c>
      <c r="Z29" s="183" t="e">
        <f t="shared" si="0"/>
        <v>#DIV/0!</v>
      </c>
    </row>
    <row r="30" spans="2:26" ht="13.5" customHeight="1" thickBot="1" x14ac:dyDescent="0.3">
      <c r="B30" s="685"/>
      <c r="C30" s="184" t="s">
        <v>2</v>
      </c>
      <c r="D30" s="185">
        <f>COUNTIFS('Perioda 1'!D7:D46,"F",'Perioda 1'!AA7:AA46,"2")</f>
        <v>0</v>
      </c>
      <c r="E30" s="189" t="e">
        <f>(D30*100)/D10</f>
        <v>#DIV/0!</v>
      </c>
      <c r="G30" s="685"/>
      <c r="H30" s="184" t="s">
        <v>2</v>
      </c>
      <c r="I30" s="185">
        <f>COUNTIFS('Perioda 2'!D7:D46,"F",'Perioda 2'!AA7:AA46,"2")</f>
        <v>0</v>
      </c>
      <c r="J30" s="190" t="e">
        <f>(I30*100)/I10</f>
        <v>#DIV/0!</v>
      </c>
      <c r="L30" s="685"/>
      <c r="M30" s="184" t="s">
        <v>2</v>
      </c>
      <c r="N30" s="185">
        <f>COUNTIFS('Perioda 3'!D7:D46,"F",'Perioda 3'!AA7:AA46,"2")</f>
        <v>0</v>
      </c>
      <c r="O30" s="190" t="e">
        <f>(N30*100)/N10</f>
        <v>#DIV/0!</v>
      </c>
      <c r="Q30" s="685"/>
      <c r="R30" s="184" t="s">
        <v>2</v>
      </c>
      <c r="S30" s="185">
        <f>COUNTIFS('Nota Përfundimtare'!D6:D45,"F",'Nota Përfundimtare'!AC6:AC45,"2")</f>
        <v>0</v>
      </c>
      <c r="T30" s="190" t="e">
        <f>(S30*100)/S10</f>
        <v>#DIV/0!</v>
      </c>
      <c r="V30" s="181">
        <f>'[1]Perioda 1'!A32</f>
        <v>26</v>
      </c>
      <c r="W30" s="182">
        <f>'Nota Përfundimtare'!B31</f>
        <v>0</v>
      </c>
      <c r="X30" s="182">
        <f>'Nota Përfundimtare'!C31</f>
        <v>0</v>
      </c>
      <c r="Y30" s="297" t="e">
        <f>'Nota Përfundimtare'!AB31</f>
        <v>#DIV/0!</v>
      </c>
      <c r="Z30" s="183" t="e">
        <f t="shared" si="0"/>
        <v>#DIV/0!</v>
      </c>
    </row>
    <row r="31" spans="2:26" ht="12.75" customHeight="1" thickBot="1" x14ac:dyDescent="0.3">
      <c r="B31" s="686"/>
      <c r="C31" s="184" t="s">
        <v>78</v>
      </c>
      <c r="D31" s="185">
        <f>D29+D30</f>
        <v>0</v>
      </c>
      <c r="E31" s="189" t="e">
        <f>(D31*100)/D10</f>
        <v>#DIV/0!</v>
      </c>
      <c r="G31" s="686"/>
      <c r="H31" s="184" t="s">
        <v>78</v>
      </c>
      <c r="I31" s="185">
        <f>I29+I30</f>
        <v>0</v>
      </c>
      <c r="J31" s="190" t="e">
        <f>(I31*100)/I10</f>
        <v>#DIV/0!</v>
      </c>
      <c r="L31" s="686"/>
      <c r="M31" s="184" t="s">
        <v>78</v>
      </c>
      <c r="N31" s="185">
        <f>N29+N30</f>
        <v>0</v>
      </c>
      <c r="O31" s="190" t="e">
        <f>(N31*100)/N10</f>
        <v>#DIV/0!</v>
      </c>
      <c r="Q31" s="686"/>
      <c r="R31" s="184" t="s">
        <v>78</v>
      </c>
      <c r="S31" s="185">
        <f>S29+S30</f>
        <v>0</v>
      </c>
      <c r="T31" s="190" t="e">
        <f>(S31*100)/S10</f>
        <v>#DIV/0!</v>
      </c>
      <c r="V31" s="181">
        <f>'[1]Perioda 1'!A33</f>
        <v>27</v>
      </c>
      <c r="W31" s="182">
        <f>'Nota Përfundimtare'!B32</f>
        <v>0</v>
      </c>
      <c r="X31" s="182">
        <f>'Nota Përfundimtare'!C32</f>
        <v>0</v>
      </c>
      <c r="Y31" s="297" t="e">
        <f>'Nota Përfundimtare'!AB32</f>
        <v>#DIV/0!</v>
      </c>
      <c r="Z31" s="183" t="e">
        <f t="shared" si="0"/>
        <v>#DIV/0!</v>
      </c>
    </row>
    <row r="32" spans="2:26" ht="15.75" customHeight="1" thickBot="1" x14ac:dyDescent="0.3">
      <c r="B32" s="708" t="s">
        <v>89</v>
      </c>
      <c r="C32" s="171" t="s">
        <v>1</v>
      </c>
      <c r="D32" s="172">
        <f>COUNTIFS('Perioda 1'!D7:D46,"M",'Perioda 1'!AA7:AA46,"3")</f>
        <v>0</v>
      </c>
      <c r="E32" s="173" t="e">
        <f>(D32*100)/D10</f>
        <v>#DIV/0!</v>
      </c>
      <c r="G32" s="170" t="s">
        <v>82</v>
      </c>
      <c r="H32" s="171" t="s">
        <v>1</v>
      </c>
      <c r="I32" s="172">
        <f>COUNTIFS('Perioda 2'!D7:D46,"M",'Perioda 2'!AA7:AA46,"3")</f>
        <v>0</v>
      </c>
      <c r="J32" s="174" t="e">
        <f>(I32*100)/I10</f>
        <v>#DIV/0!</v>
      </c>
      <c r="L32" s="170" t="s">
        <v>82</v>
      </c>
      <c r="M32" s="171" t="s">
        <v>1</v>
      </c>
      <c r="N32" s="172">
        <f>COUNTIFS('Perioda 3'!D7:D46,"M",'Perioda 3'!AA7:AA46,"3")</f>
        <v>0</v>
      </c>
      <c r="O32" s="174" t="e">
        <f>(N32*100)/N10</f>
        <v>#DIV/0!</v>
      </c>
      <c r="Q32" s="170" t="s">
        <v>82</v>
      </c>
      <c r="R32" s="171" t="s">
        <v>1</v>
      </c>
      <c r="S32" s="172">
        <f>COUNTIFS('Nota Përfundimtare'!D6:D45,"M",'Nota Përfundimtare'!AC6:AC45,"3")</f>
        <v>0</v>
      </c>
      <c r="T32" s="174" t="e">
        <f>(S32*100)/S10</f>
        <v>#DIV/0!</v>
      </c>
      <c r="V32" s="181">
        <f>'[1]Perioda 1'!A34</f>
        <v>28</v>
      </c>
      <c r="W32" s="182">
        <f>'Nota Përfundimtare'!B33</f>
        <v>0</v>
      </c>
      <c r="X32" s="182">
        <f>'Nota Përfundimtare'!C33</f>
        <v>0</v>
      </c>
      <c r="Y32" s="297" t="e">
        <f>'Nota Përfundimtare'!AB33</f>
        <v>#DIV/0!</v>
      </c>
      <c r="Z32" s="183" t="e">
        <f t="shared" si="0"/>
        <v>#DIV/0!</v>
      </c>
    </row>
    <row r="33" spans="2:26" ht="13.5" customHeight="1" thickBot="1" x14ac:dyDescent="0.3">
      <c r="B33" s="709"/>
      <c r="C33" s="171" t="s">
        <v>2</v>
      </c>
      <c r="D33" s="172">
        <f>COUNTIFS('Perioda 1'!D7:D46,"F",'Perioda 1'!AA7:AA46,"3")</f>
        <v>0</v>
      </c>
      <c r="E33" s="173" t="e">
        <f>(D33*100)/D10</f>
        <v>#DIV/0!</v>
      </c>
      <c r="G33" s="170" t="s">
        <v>81</v>
      </c>
      <c r="H33" s="171" t="s">
        <v>2</v>
      </c>
      <c r="I33" s="172">
        <f>COUNTIFS('Perioda 2'!D7:D46,"F",'Perioda 2'!AA7:AA46,"3")</f>
        <v>0</v>
      </c>
      <c r="J33" s="174" t="e">
        <f>(I33*100)/I10</f>
        <v>#DIV/0!</v>
      </c>
      <c r="L33" s="170" t="s">
        <v>81</v>
      </c>
      <c r="M33" s="171" t="s">
        <v>2</v>
      </c>
      <c r="N33" s="172">
        <f>COUNTIFS('Perioda 3'!D7:D46,"F",'Perioda 3'!AA7:AA46,"3")</f>
        <v>0</v>
      </c>
      <c r="O33" s="174" t="e">
        <f>(N33*100)/N10</f>
        <v>#DIV/0!</v>
      </c>
      <c r="Q33" s="170" t="s">
        <v>81</v>
      </c>
      <c r="R33" s="171" t="s">
        <v>2</v>
      </c>
      <c r="S33" s="172">
        <f>COUNTIFS('Nota Përfundimtare'!D6:D45,"F",'Nota Përfundimtare'!AC6:AC45,"3")</f>
        <v>0</v>
      </c>
      <c r="T33" s="174" t="e">
        <f>(S33*100)/S10</f>
        <v>#DIV/0!</v>
      </c>
      <c r="V33" s="181">
        <f>'[1]Perioda 1'!A35</f>
        <v>29</v>
      </c>
      <c r="W33" s="182">
        <f>'Nota Përfundimtare'!B34</f>
        <v>0</v>
      </c>
      <c r="X33" s="182">
        <f>'Nota Përfundimtare'!C34</f>
        <v>0</v>
      </c>
      <c r="Y33" s="297" t="e">
        <f>'Nota Përfundimtare'!AB34</f>
        <v>#DIV/0!</v>
      </c>
      <c r="Z33" s="183" t="e">
        <f t="shared" si="0"/>
        <v>#DIV/0!</v>
      </c>
    </row>
    <row r="34" spans="2:26" ht="13.5" customHeight="1" thickBot="1" x14ac:dyDescent="0.3">
      <c r="B34" s="710"/>
      <c r="C34" s="171" t="s">
        <v>78</v>
      </c>
      <c r="D34" s="172">
        <f>D32+D33</f>
        <v>0</v>
      </c>
      <c r="E34" s="173" t="e">
        <f>(D34*100)/D10</f>
        <v>#DIV/0!</v>
      </c>
      <c r="G34" s="170"/>
      <c r="H34" s="171" t="s">
        <v>78</v>
      </c>
      <c r="I34" s="172">
        <f>I32+I33</f>
        <v>0</v>
      </c>
      <c r="J34" s="174" t="e">
        <f>(I34*100)/I10</f>
        <v>#DIV/0!</v>
      </c>
      <c r="L34" s="170"/>
      <c r="M34" s="171" t="s">
        <v>83</v>
      </c>
      <c r="N34" s="175">
        <f>N32+N33</f>
        <v>0</v>
      </c>
      <c r="O34" s="174" t="e">
        <f>(N34*100)/N10</f>
        <v>#DIV/0!</v>
      </c>
      <c r="Q34" s="170"/>
      <c r="R34" s="171" t="s">
        <v>83</v>
      </c>
      <c r="S34" s="175">
        <f>S32+S33</f>
        <v>0</v>
      </c>
      <c r="T34" s="174" t="e">
        <f>(S34*100)/S10</f>
        <v>#DIV/0!</v>
      </c>
      <c r="V34" s="181">
        <f>'[1]Perioda 1'!A36</f>
        <v>30</v>
      </c>
      <c r="W34" s="182">
        <f>'Nota Përfundimtare'!B35</f>
        <v>0</v>
      </c>
      <c r="X34" s="182">
        <f>'Nota Përfundimtare'!C35</f>
        <v>0</v>
      </c>
      <c r="Y34" s="297" t="e">
        <f>'Nota Përfundimtare'!AB35</f>
        <v>#DIV/0!</v>
      </c>
      <c r="Z34" s="183" t="e">
        <f t="shared" si="0"/>
        <v>#DIV/0!</v>
      </c>
    </row>
    <row r="35" spans="2:26" ht="16.5" customHeight="1" thickBot="1" x14ac:dyDescent="0.3">
      <c r="B35" s="720" t="s">
        <v>90</v>
      </c>
      <c r="C35" s="176" t="s">
        <v>1</v>
      </c>
      <c r="D35" s="177">
        <f>COUNTIFS('Perioda 1'!D7:D46,"M",'Perioda 1'!AA7:AA46,"&gt;3")</f>
        <v>0</v>
      </c>
      <c r="E35" s="178" t="e">
        <f>(D35*100)/D10</f>
        <v>#DIV/0!</v>
      </c>
      <c r="G35" s="720" t="s">
        <v>90</v>
      </c>
      <c r="H35" s="176" t="s">
        <v>1</v>
      </c>
      <c r="I35" s="177">
        <f>COUNTIFS('Perioda 2'!D7:D46,"M",'Perioda 2'!AA7:AA46,"&gt;3")</f>
        <v>0</v>
      </c>
      <c r="J35" s="179" t="e">
        <f>(I35*100)/I10</f>
        <v>#DIV/0!</v>
      </c>
      <c r="L35" s="720" t="s">
        <v>90</v>
      </c>
      <c r="M35" s="176" t="s">
        <v>1</v>
      </c>
      <c r="N35" s="177">
        <f>COUNTIFS('Perioda 3'!D7:D46,"M",'Perioda 3'!AA7:AA46,"&gt;3")</f>
        <v>0</v>
      </c>
      <c r="O35" s="179" t="e">
        <f>(N35*100)/N10</f>
        <v>#DIV/0!</v>
      </c>
      <c r="Q35" s="720" t="s">
        <v>90</v>
      </c>
      <c r="R35" s="176" t="s">
        <v>1</v>
      </c>
      <c r="S35" s="177">
        <f>COUNTIFS('Nota Përfundimtare'!D6:D45,"M",'Nota Përfundimtare'!AC6:AC45,"&gt;3")</f>
        <v>0</v>
      </c>
      <c r="T35" s="179" t="e">
        <f>(S35*100)/S10</f>
        <v>#DIV/0!</v>
      </c>
      <c r="V35" s="181">
        <f>'[1]Perioda 1'!A37</f>
        <v>31</v>
      </c>
      <c r="W35" s="182">
        <f>'Nota Përfundimtare'!B36</f>
        <v>0</v>
      </c>
      <c r="X35" s="182">
        <f>'Nota Përfundimtare'!C36</f>
        <v>0</v>
      </c>
      <c r="Y35" s="297" t="e">
        <f>'Nota Përfundimtare'!AB36</f>
        <v>#DIV/0!</v>
      </c>
      <c r="Z35" s="183" t="e">
        <f t="shared" si="0"/>
        <v>#DIV/0!</v>
      </c>
    </row>
    <row r="36" spans="2:26" ht="12.75" customHeight="1" thickBot="1" x14ac:dyDescent="0.3">
      <c r="B36" s="721"/>
      <c r="C36" s="176" t="s">
        <v>2</v>
      </c>
      <c r="D36" s="177">
        <f>COUNTIFS('Perioda 1'!D7:D46,"F",'Perioda 1'!AA7:AA46,"&gt;3")</f>
        <v>0</v>
      </c>
      <c r="E36" s="178" t="e">
        <f>(D36*100)/D10</f>
        <v>#DIV/0!</v>
      </c>
      <c r="G36" s="721"/>
      <c r="H36" s="176" t="s">
        <v>2</v>
      </c>
      <c r="I36" s="177">
        <f>COUNTIFS('Perioda 2'!D7:D46,"F",'Perioda 2'!AA7:AA46,"&gt;3")</f>
        <v>0</v>
      </c>
      <c r="J36" s="179" t="e">
        <f>(I36*100)/I10</f>
        <v>#DIV/0!</v>
      </c>
      <c r="L36" s="721"/>
      <c r="M36" s="176" t="s">
        <v>2</v>
      </c>
      <c r="N36" s="177">
        <f>COUNTIFS('Perioda 3'!D7:D46,"F",'Perioda 3'!AA7:AA46,"&gt;3")</f>
        <v>0</v>
      </c>
      <c r="O36" s="179" t="e">
        <f>(N36*100)/N10</f>
        <v>#DIV/0!</v>
      </c>
      <c r="Q36" s="721"/>
      <c r="R36" s="176" t="s">
        <v>2</v>
      </c>
      <c r="S36" s="177">
        <f>COUNTIFS('Nota Përfundimtare'!D6:D45,"F",'Nota Përfundimtare'!AC6:AC45,"&gt;3")</f>
        <v>0</v>
      </c>
      <c r="T36" s="179" t="e">
        <f>(S36*100)/S10</f>
        <v>#DIV/0!</v>
      </c>
      <c r="V36" s="181">
        <f>'[1]Perioda 1'!A38</f>
        <v>32</v>
      </c>
      <c r="W36" s="182">
        <f>'Nota Përfundimtare'!B37</f>
        <v>0</v>
      </c>
      <c r="X36" s="182">
        <f>'Nota Përfundimtare'!C37</f>
        <v>0</v>
      </c>
      <c r="Y36" s="297" t="e">
        <f>'Nota Përfundimtare'!AB37</f>
        <v>#DIV/0!</v>
      </c>
      <c r="Z36" s="183" t="e">
        <f t="shared" si="0"/>
        <v>#DIV/0!</v>
      </c>
    </row>
    <row r="37" spans="2:26" ht="15.75" customHeight="1" thickBot="1" x14ac:dyDescent="0.3">
      <c r="B37" s="722"/>
      <c r="C37" s="176" t="s">
        <v>78</v>
      </c>
      <c r="D37" s="177">
        <f>D35+D36</f>
        <v>0</v>
      </c>
      <c r="E37" s="178" t="e">
        <f>(D37*100)/D10</f>
        <v>#DIV/0!</v>
      </c>
      <c r="G37" s="722"/>
      <c r="H37" s="176" t="s">
        <v>78</v>
      </c>
      <c r="I37" s="177">
        <f>I35+I36</f>
        <v>0</v>
      </c>
      <c r="J37" s="179" t="e">
        <f>(I37*100)/I10</f>
        <v>#DIV/0!</v>
      </c>
      <c r="L37" s="722"/>
      <c r="M37" s="176" t="s">
        <v>78</v>
      </c>
      <c r="N37" s="177">
        <f>N35+N36</f>
        <v>0</v>
      </c>
      <c r="O37" s="179" t="e">
        <f>(N37*100)/N10</f>
        <v>#DIV/0!</v>
      </c>
      <c r="Q37" s="722"/>
      <c r="R37" s="176" t="s">
        <v>78</v>
      </c>
      <c r="S37" s="177">
        <f>S35+S36</f>
        <v>0</v>
      </c>
      <c r="T37" s="179" t="e">
        <f>(S37*100)/S10</f>
        <v>#DIV/0!</v>
      </c>
      <c r="V37" s="181">
        <f>'[1]Perioda 1'!A39</f>
        <v>33</v>
      </c>
      <c r="W37" s="182">
        <f>'Nota Përfundimtare'!B38</f>
        <v>0</v>
      </c>
      <c r="X37" s="182">
        <f>'Nota Përfundimtare'!C38</f>
        <v>0</v>
      </c>
      <c r="Y37" s="297" t="e">
        <f>'Nota Përfundimtare'!AB38</f>
        <v>#DIV/0!</v>
      </c>
      <c r="Z37" s="183" t="e">
        <f t="shared" si="0"/>
        <v>#DIV/0!</v>
      </c>
    </row>
    <row r="38" spans="2:26" ht="13.5" customHeight="1" thickBot="1" x14ac:dyDescent="0.3">
      <c r="B38" s="708" t="s">
        <v>84</v>
      </c>
      <c r="C38" s="171" t="s">
        <v>1</v>
      </c>
      <c r="D38" s="175">
        <f>D26+D29+D32+D35</f>
        <v>0</v>
      </c>
      <c r="E38" s="173" t="e">
        <f>(D38*100)/D10</f>
        <v>#DIV/0!</v>
      </c>
      <c r="G38" s="726" t="s">
        <v>84</v>
      </c>
      <c r="H38" s="171" t="s">
        <v>1</v>
      </c>
      <c r="I38" s="175">
        <f>I26+I29+I32+I35</f>
        <v>0</v>
      </c>
      <c r="J38" s="174" t="e">
        <f>(I38*100)/I10</f>
        <v>#DIV/0!</v>
      </c>
      <c r="L38" s="726" t="s">
        <v>84</v>
      </c>
      <c r="M38" s="171" t="s">
        <v>1</v>
      </c>
      <c r="N38" s="175">
        <f>N26+N29+N32+N35</f>
        <v>0</v>
      </c>
      <c r="O38" s="174" t="e">
        <f>(N38*100)/N10</f>
        <v>#DIV/0!</v>
      </c>
      <c r="Q38" s="726" t="s">
        <v>84</v>
      </c>
      <c r="R38" s="171" t="s">
        <v>1</v>
      </c>
      <c r="S38" s="175">
        <f>S26+S29+S32+S35</f>
        <v>0</v>
      </c>
      <c r="T38" s="174" t="e">
        <f>(S38*100)/S10</f>
        <v>#DIV/0!</v>
      </c>
      <c r="V38" s="181">
        <f>'[1]Perioda 1'!A40</f>
        <v>34</v>
      </c>
      <c r="W38" s="182">
        <f>'Nota Përfundimtare'!B39</f>
        <v>0</v>
      </c>
      <c r="X38" s="182">
        <f>'Nota Përfundimtare'!C39</f>
        <v>0</v>
      </c>
      <c r="Y38" s="297" t="e">
        <f>'Nota Përfundimtare'!AB39</f>
        <v>#DIV/0!</v>
      </c>
      <c r="Z38" s="183" t="e">
        <f t="shared" si="0"/>
        <v>#DIV/0!</v>
      </c>
    </row>
    <row r="39" spans="2:26" ht="13.5" customHeight="1" thickBot="1" x14ac:dyDescent="0.3">
      <c r="B39" s="709"/>
      <c r="C39" s="171" t="s">
        <v>2</v>
      </c>
      <c r="D39" s="175">
        <f>D27+D30+D33+D36</f>
        <v>0</v>
      </c>
      <c r="E39" s="173" t="e">
        <f>(D39*100)/D10</f>
        <v>#DIV/0!</v>
      </c>
      <c r="G39" s="727"/>
      <c r="H39" s="171" t="s">
        <v>2</v>
      </c>
      <c r="I39" s="175">
        <f>I27+I30+I33+I36</f>
        <v>0</v>
      </c>
      <c r="J39" s="174" t="e">
        <f>(I39*100)/I10</f>
        <v>#DIV/0!</v>
      </c>
      <c r="L39" s="727"/>
      <c r="M39" s="171" t="s">
        <v>2</v>
      </c>
      <c r="N39" s="175">
        <f>N27+N30+N33+N36</f>
        <v>0</v>
      </c>
      <c r="O39" s="174" t="e">
        <f>(N39*100)/N10</f>
        <v>#DIV/0!</v>
      </c>
      <c r="Q39" s="727"/>
      <c r="R39" s="171" t="s">
        <v>2</v>
      </c>
      <c r="S39" s="175">
        <f>S27+S30+S33+S36</f>
        <v>0</v>
      </c>
      <c r="T39" s="174" t="e">
        <f>(S39*100)/S10</f>
        <v>#DIV/0!</v>
      </c>
      <c r="V39" s="181">
        <f>'[1]Perioda 1'!A41</f>
        <v>35</v>
      </c>
      <c r="W39" s="182">
        <f>'Nota Përfundimtare'!B40</f>
        <v>0</v>
      </c>
      <c r="X39" s="182">
        <f>'Nota Përfundimtare'!C40</f>
        <v>0</v>
      </c>
      <c r="Y39" s="297" t="e">
        <f>'Nota Përfundimtare'!AB40</f>
        <v>#DIV/0!</v>
      </c>
      <c r="Z39" s="183" t="e">
        <f t="shared" si="0"/>
        <v>#DIV/0!</v>
      </c>
    </row>
    <row r="40" spans="2:26" ht="13.5" customHeight="1" thickBot="1" x14ac:dyDescent="0.3">
      <c r="B40" s="710"/>
      <c r="C40" s="171" t="s">
        <v>78</v>
      </c>
      <c r="D40" s="175">
        <f>D38+D39</f>
        <v>0</v>
      </c>
      <c r="E40" s="173" t="e">
        <f>(D40*100)/D10</f>
        <v>#DIV/0!</v>
      </c>
      <c r="G40" s="728"/>
      <c r="H40" s="171" t="s">
        <v>78</v>
      </c>
      <c r="I40" s="175">
        <f>I28+I31+I34+I37</f>
        <v>0</v>
      </c>
      <c r="J40" s="174" t="e">
        <f>(I40*100)/I10</f>
        <v>#DIV/0!</v>
      </c>
      <c r="L40" s="728"/>
      <c r="M40" s="171" t="s">
        <v>78</v>
      </c>
      <c r="N40" s="175">
        <f>N38+N39</f>
        <v>0</v>
      </c>
      <c r="O40" s="174" t="e">
        <f>(N40*100)/N10</f>
        <v>#DIV/0!</v>
      </c>
      <c r="Q40" s="728"/>
      <c r="R40" s="171" t="s">
        <v>78</v>
      </c>
      <c r="S40" s="175">
        <f>S38+S39</f>
        <v>0</v>
      </c>
      <c r="T40" s="174" t="e">
        <f>(S40*100)/S10</f>
        <v>#DIV/0!</v>
      </c>
      <c r="V40" s="181">
        <f>'[1]Perioda 1'!A42</f>
        <v>36</v>
      </c>
      <c r="W40" s="182">
        <f>'Nota Përfundimtare'!B41</f>
        <v>0</v>
      </c>
      <c r="X40" s="182">
        <f>'Nota Përfundimtare'!C41</f>
        <v>0</v>
      </c>
      <c r="Y40" s="297" t="e">
        <f>'Nota Përfundimtare'!AB41</f>
        <v>#DIV/0!</v>
      </c>
      <c r="Z40" s="183" t="e">
        <f t="shared" si="0"/>
        <v>#DIV/0!</v>
      </c>
    </row>
    <row r="41" spans="2:26" ht="14.25" customHeight="1" thickBot="1" x14ac:dyDescent="0.3">
      <c r="B41" s="696" t="s">
        <v>85</v>
      </c>
      <c r="C41" s="158" t="s">
        <v>1</v>
      </c>
      <c r="D41" s="159">
        <f>COUNTIFS('Perioda 1'!D7:D46,"M",'Perioda 1'!Z7:Z46,"0.0")</f>
        <v>0</v>
      </c>
      <c r="E41" s="160" t="e">
        <f>(D41*100)/D10</f>
        <v>#DIV/0!</v>
      </c>
      <c r="G41" s="723" t="s">
        <v>85</v>
      </c>
      <c r="H41" s="158" t="s">
        <v>1</v>
      </c>
      <c r="I41" s="159">
        <f>COUNTIFS('Perioda 2'!D7:D46,"M",'Perioda 2'!Z7:Z46,"0.0")</f>
        <v>0</v>
      </c>
      <c r="J41" s="161" t="e">
        <f>(I41*100)/I10</f>
        <v>#DIV/0!</v>
      </c>
      <c r="L41" s="723" t="s">
        <v>85</v>
      </c>
      <c r="M41" s="158" t="s">
        <v>1</v>
      </c>
      <c r="N41" s="159">
        <f>COUNTIFS('Perioda 3'!D7:D46,"M",'Perioda 3'!Z7:Z46,"0.0")</f>
        <v>0</v>
      </c>
      <c r="O41" s="161" t="e">
        <f>(N41*100)/N10</f>
        <v>#DIV/0!</v>
      </c>
      <c r="Q41" s="723" t="s">
        <v>85</v>
      </c>
      <c r="R41" s="158" t="s">
        <v>1</v>
      </c>
      <c r="S41" s="159">
        <f>COUNTIFS('Nota Përfundimtare'!D6:D45,"M",'Nota Përfundimtare'!AB6:AB45,"0.0")</f>
        <v>0</v>
      </c>
      <c r="T41" s="161" t="e">
        <f>(S41*100)/S10</f>
        <v>#DIV/0!</v>
      </c>
      <c r="V41" s="181">
        <f>'[1]Perioda 1'!A43</f>
        <v>37</v>
      </c>
      <c r="W41" s="182">
        <f>'Nota Përfundimtare'!B42</f>
        <v>0</v>
      </c>
      <c r="X41" s="182">
        <f>'Nota Përfundimtare'!C42</f>
        <v>0</v>
      </c>
      <c r="Y41" s="297" t="e">
        <f>'Nota Përfundimtare'!AB42</f>
        <v>#DIV/0!</v>
      </c>
      <c r="Z41" s="183" t="e">
        <f t="shared" si="0"/>
        <v>#DIV/0!</v>
      </c>
    </row>
    <row r="42" spans="2:26" ht="13.5" customHeight="1" thickBot="1" x14ac:dyDescent="0.3">
      <c r="B42" s="697"/>
      <c r="C42" s="158" t="s">
        <v>2</v>
      </c>
      <c r="D42" s="159">
        <f>COUNTIFS('Perioda 1'!D7:D46,"F",'Perioda 1'!Z7:Z46,"0.0")</f>
        <v>0</v>
      </c>
      <c r="E42" s="160" t="e">
        <f>(D42*100)/D10</f>
        <v>#DIV/0!</v>
      </c>
      <c r="G42" s="724"/>
      <c r="H42" s="158" t="s">
        <v>2</v>
      </c>
      <c r="I42" s="159">
        <f>COUNTIFS('Perioda 2'!D7:D46,"F",'Perioda 2'!Z7:Z46,"0.0")</f>
        <v>0</v>
      </c>
      <c r="J42" s="161" t="e">
        <f>(I42*100)/I10</f>
        <v>#DIV/0!</v>
      </c>
      <c r="L42" s="724"/>
      <c r="M42" s="158" t="s">
        <v>2</v>
      </c>
      <c r="N42" s="159">
        <f>COUNTIFS('Perioda 3'!D7:D46,"F",'Perioda 3'!Z7:Z46,"""0.0")</f>
        <v>0</v>
      </c>
      <c r="O42" s="161" t="e">
        <f>(N42*100)/N10</f>
        <v>#DIV/0!</v>
      </c>
      <c r="Q42" s="724"/>
      <c r="R42" s="158" t="s">
        <v>2</v>
      </c>
      <c r="S42" s="159">
        <f>COUNTIFS('Nota Përfundimtare'!D6:D45,"F",'Nota Përfundimtare'!AB6:AB45,"0.0")</f>
        <v>0</v>
      </c>
      <c r="T42" s="161" t="e">
        <f>(S42*100)/S10</f>
        <v>#DIV/0!</v>
      </c>
      <c r="V42" s="181">
        <f>'[1]Perioda 1'!A44</f>
        <v>38</v>
      </c>
      <c r="W42" s="182">
        <f>'Nota Përfundimtare'!B43</f>
        <v>0</v>
      </c>
      <c r="X42" s="182">
        <f>'Nota Përfundimtare'!C43</f>
        <v>0</v>
      </c>
      <c r="Y42" s="297" t="e">
        <f>'Nota Përfundimtare'!AB43</f>
        <v>#DIV/0!</v>
      </c>
      <c r="Z42" s="183" t="e">
        <f t="shared" si="0"/>
        <v>#DIV/0!</v>
      </c>
    </row>
    <row r="43" spans="2:26" ht="14.25" customHeight="1" thickBot="1" x14ac:dyDescent="0.3">
      <c r="B43" s="698"/>
      <c r="C43" s="158" t="s">
        <v>78</v>
      </c>
      <c r="D43" s="159">
        <f>D41+D42</f>
        <v>0</v>
      </c>
      <c r="E43" s="160" t="e">
        <f>(D43*100)/D10</f>
        <v>#DIV/0!</v>
      </c>
      <c r="G43" s="725"/>
      <c r="H43" s="158" t="s">
        <v>78</v>
      </c>
      <c r="I43" s="159">
        <f>I41+I42</f>
        <v>0</v>
      </c>
      <c r="J43" s="161" t="e">
        <f>(I43*100)/I10</f>
        <v>#DIV/0!</v>
      </c>
      <c r="L43" s="725"/>
      <c r="M43" s="158" t="s">
        <v>78</v>
      </c>
      <c r="N43" s="159">
        <f>N41+N42</f>
        <v>0</v>
      </c>
      <c r="O43" s="161" t="e">
        <f>(N43*100)/N10</f>
        <v>#DIV/0!</v>
      </c>
      <c r="Q43" s="725"/>
      <c r="R43" s="158" t="s">
        <v>78</v>
      </c>
      <c r="S43" s="159">
        <f>S41+S42</f>
        <v>0</v>
      </c>
      <c r="T43" s="161" t="e">
        <f>(S43*100)/S10</f>
        <v>#DIV/0!</v>
      </c>
      <c r="V43" s="181">
        <f>'[1]Perioda 1'!A45</f>
        <v>39</v>
      </c>
      <c r="W43" s="182">
        <f>'Nota Përfundimtare'!B44</f>
        <v>0</v>
      </c>
      <c r="X43" s="182">
        <f>'Nota Përfundimtare'!C44</f>
        <v>0</v>
      </c>
      <c r="Y43" s="297" t="e">
        <f>'Nota Përfundimtare'!AB44</f>
        <v>#DIV/0!</v>
      </c>
      <c r="Z43" s="183" t="e">
        <f t="shared" si="0"/>
        <v>#DIV/0!</v>
      </c>
    </row>
    <row r="44" spans="2:26" ht="14.25" customHeight="1" thickBot="1" x14ac:dyDescent="0.3">
      <c r="V44" s="181">
        <f>'[1]Perioda 1'!A46</f>
        <v>40</v>
      </c>
      <c r="W44" s="182">
        <f>'Nota Përfundimtare'!B45</f>
        <v>0</v>
      </c>
      <c r="X44" s="182">
        <f>'Nota Përfundimtare'!C45</f>
        <v>0</v>
      </c>
      <c r="Y44" s="297" t="e">
        <f>'Nota Përfundimtare'!AB45</f>
        <v>#DIV/0!</v>
      </c>
      <c r="Z44" s="183" t="e">
        <f t="shared" si="0"/>
        <v>#DIV/0!</v>
      </c>
    </row>
    <row r="45" spans="2:26" ht="12" customHeight="1" x14ac:dyDescent="0.25"/>
    <row r="46" spans="2:26" ht="12" customHeight="1" x14ac:dyDescent="0.25"/>
    <row r="47" spans="2:26" ht="12" customHeight="1" x14ac:dyDescent="0.25"/>
    <row r="48" spans="2:26" ht="12" customHeight="1" x14ac:dyDescent="0.25"/>
    <row r="50" ht="15" customHeight="1" x14ac:dyDescent="0.25"/>
    <row r="52" hidden="1" x14ac:dyDescent="0.25"/>
  </sheetData>
  <sheetProtection algorithmName="SHA-512" hashValue="KWG4hBU0gzBFlohQpoImECfQpGaKoVPsWNRRq6KzLr7ch6uLv8P2H56kF0xzZAIgykule0XCre9wXa2pGINnwg==" saltValue="xcR+ydWt9RnPrWotplTpoA==" spinCount="100000" sheet="1" objects="1" scenarios="1"/>
  <mergeCells count="62">
    <mergeCell ref="G14:G16"/>
    <mergeCell ref="L14:L16"/>
    <mergeCell ref="Q14:Q16"/>
    <mergeCell ref="G11:G13"/>
    <mergeCell ref="L11:L13"/>
    <mergeCell ref="Q11:Q13"/>
    <mergeCell ref="G20:G22"/>
    <mergeCell ref="L20:L22"/>
    <mergeCell ref="Q20:Q22"/>
    <mergeCell ref="G17:G19"/>
    <mergeCell ref="L17:L19"/>
    <mergeCell ref="Q17:Q19"/>
    <mergeCell ref="L26:L28"/>
    <mergeCell ref="Q26:Q28"/>
    <mergeCell ref="G23:G25"/>
    <mergeCell ref="L23:L25"/>
    <mergeCell ref="Q23:Q25"/>
    <mergeCell ref="L35:L37"/>
    <mergeCell ref="Q35:Q37"/>
    <mergeCell ref="G29:G31"/>
    <mergeCell ref="L29:L31"/>
    <mergeCell ref="Q29:Q31"/>
    <mergeCell ref="B38:B40"/>
    <mergeCell ref="B41:B43"/>
    <mergeCell ref="G41:G43"/>
    <mergeCell ref="L41:L43"/>
    <mergeCell ref="Q41:Q43"/>
    <mergeCell ref="G38:G40"/>
    <mergeCell ref="L38:L40"/>
    <mergeCell ref="Q38:Q40"/>
    <mergeCell ref="B29:B31"/>
    <mergeCell ref="B32:B34"/>
    <mergeCell ref="B35:B37"/>
    <mergeCell ref="G35:G37"/>
    <mergeCell ref="G26:G28"/>
    <mergeCell ref="B14:B16"/>
    <mergeCell ref="B17:B19"/>
    <mergeCell ref="B20:B22"/>
    <mergeCell ref="B23:B25"/>
    <mergeCell ref="B26:B28"/>
    <mergeCell ref="V2:Z2"/>
    <mergeCell ref="B11:B13"/>
    <mergeCell ref="Q5:Q7"/>
    <mergeCell ref="E5:E10"/>
    <mergeCell ref="J5:J10"/>
    <mergeCell ref="O5:O10"/>
    <mergeCell ref="T5:T10"/>
    <mergeCell ref="B2:E2"/>
    <mergeCell ref="G2:J2"/>
    <mergeCell ref="L2:O2"/>
    <mergeCell ref="Q2:T2"/>
    <mergeCell ref="B5:B7"/>
    <mergeCell ref="B8:B10"/>
    <mergeCell ref="B4:E4"/>
    <mergeCell ref="G8:G10"/>
    <mergeCell ref="L8:L10"/>
    <mergeCell ref="Q8:Q10"/>
    <mergeCell ref="G5:G7"/>
    <mergeCell ref="L5:L7"/>
    <mergeCell ref="G4:J4"/>
    <mergeCell ref="L4:O4"/>
    <mergeCell ref="Q4:T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Perioda 1</vt:lpstr>
      <vt:lpstr>Statistika 1</vt:lpstr>
      <vt:lpstr>Perioda 2</vt:lpstr>
      <vt:lpstr>Statistika 2</vt:lpstr>
      <vt:lpstr>Perioda 3</vt:lpstr>
      <vt:lpstr>Statistika 3</vt:lpstr>
      <vt:lpstr>Nota Përfundimtare</vt:lpstr>
      <vt:lpstr>Statistika Përfundimtare</vt:lpstr>
      <vt:lpstr>Raporti</vt:lpstr>
      <vt:lpstr>Raporti administrativ</vt:lpstr>
      <vt:lpstr>Planifikimi i orëve</vt:lpstr>
      <vt:lpstr>Mungesat</vt:lpstr>
      <vt:lpstr>Shpjegime</vt:lpstr>
      <vt:lpstr>Shpjegime!OLE_LINK1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2021-04-02T15:33:05Z</cp:lastPrinted>
  <dcterms:created xsi:type="dcterms:W3CDTF">2019-07-04T17:17:51Z</dcterms:created>
  <dcterms:modified xsi:type="dcterms:W3CDTF">2021-12-27T08:29:12Z</dcterms:modified>
</cp:coreProperties>
</file>